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ina\Desktop\PLAN 2024\"/>
    </mc:Choice>
  </mc:AlternateContent>
  <bookViews>
    <workbookView xWindow="0" yWindow="0" windowWidth="28800" windowHeight="11430" firstSheet="2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" l="1"/>
  <c r="H6" i="7"/>
  <c r="G6" i="7"/>
  <c r="F6" i="7"/>
  <c r="F7" i="7"/>
  <c r="E6" i="7"/>
  <c r="I43" i="7"/>
  <c r="H43" i="7"/>
  <c r="G43" i="7"/>
  <c r="F43" i="7"/>
  <c r="E43" i="7"/>
  <c r="H34" i="3"/>
  <c r="I34" i="3"/>
  <c r="F21" i="8" l="1"/>
  <c r="E21" i="8"/>
  <c r="D21" i="8"/>
  <c r="C21" i="8"/>
  <c r="B21" i="8"/>
  <c r="F15" i="8"/>
  <c r="E15" i="8"/>
  <c r="D15" i="8"/>
  <c r="C15" i="8"/>
  <c r="B15" i="8"/>
  <c r="F12" i="8"/>
  <c r="E12" i="8"/>
  <c r="D12" i="8"/>
  <c r="C12" i="8"/>
  <c r="B12" i="8"/>
  <c r="G46" i="7" l="1"/>
  <c r="D34" i="8"/>
  <c r="G34" i="3"/>
  <c r="H11" i="10"/>
  <c r="G33" i="7" l="1"/>
  <c r="F34" i="8"/>
  <c r="E40" i="8"/>
  <c r="H8" i="10"/>
  <c r="G29" i="10" l="1"/>
  <c r="F29" i="10"/>
  <c r="B69" i="8"/>
  <c r="D69" i="8"/>
  <c r="C69" i="8"/>
  <c r="F68" i="8"/>
  <c r="E68" i="8"/>
  <c r="D68" i="8"/>
  <c r="C68" i="8"/>
  <c r="E59" i="8"/>
  <c r="D59" i="8"/>
  <c r="D58" i="8" s="1"/>
  <c r="C59" i="8"/>
  <c r="B58" i="8"/>
  <c r="F64" i="8"/>
  <c r="E64" i="8"/>
  <c r="D64" i="8"/>
  <c r="C64" i="8"/>
  <c r="F59" i="8"/>
  <c r="F58" i="8" s="1"/>
  <c r="C47" i="8"/>
  <c r="B52" i="8"/>
  <c r="B47" i="8"/>
  <c r="F52" i="8"/>
  <c r="E52" i="8"/>
  <c r="D52" i="8"/>
  <c r="C52" i="8"/>
  <c r="F47" i="8"/>
  <c r="E47" i="8"/>
  <c r="D47" i="8"/>
  <c r="D46" i="8"/>
  <c r="E34" i="8"/>
  <c r="E33" i="8" s="1"/>
  <c r="E32" i="8" s="1"/>
  <c r="C32" i="8"/>
  <c r="F40" i="8"/>
  <c r="F33" i="8" s="1"/>
  <c r="F32" i="8" s="1"/>
  <c r="D40" i="8"/>
  <c r="D33" i="8" s="1"/>
  <c r="D32" i="8" s="1"/>
  <c r="C40" i="8"/>
  <c r="C34" i="8"/>
  <c r="E84" i="7"/>
  <c r="E80" i="7"/>
  <c r="E71" i="7"/>
  <c r="E70" i="7" s="1"/>
  <c r="E75" i="7"/>
  <c r="I84" i="7"/>
  <c r="H84" i="7"/>
  <c r="G84" i="7"/>
  <c r="F84" i="7"/>
  <c r="I80" i="7"/>
  <c r="I79" i="7" s="1"/>
  <c r="H80" i="7"/>
  <c r="G80" i="7"/>
  <c r="F80" i="7"/>
  <c r="F79" i="7" s="1"/>
  <c r="G79" i="7"/>
  <c r="I75" i="7"/>
  <c r="H75" i="7"/>
  <c r="G75" i="7"/>
  <c r="F75" i="7"/>
  <c r="I71" i="7"/>
  <c r="I70" i="7" s="1"/>
  <c r="I69" i="7" s="1"/>
  <c r="H71" i="7"/>
  <c r="H70" i="7" s="1"/>
  <c r="G71" i="7"/>
  <c r="G70" i="7" s="1"/>
  <c r="F71" i="7"/>
  <c r="F70" i="7" s="1"/>
  <c r="F69" i="7" s="1"/>
  <c r="G64" i="7"/>
  <c r="G63" i="7" s="1"/>
  <c r="F64" i="7"/>
  <c r="F63" i="7" s="1"/>
  <c r="E64" i="7"/>
  <c r="I63" i="7"/>
  <c r="H63" i="7"/>
  <c r="E63" i="7"/>
  <c r="I59" i="7"/>
  <c r="H59" i="7"/>
  <c r="G59" i="7"/>
  <c r="F59" i="7"/>
  <c r="I56" i="7"/>
  <c r="H56" i="7"/>
  <c r="H55" i="7" s="1"/>
  <c r="G56" i="7"/>
  <c r="G55" i="7" s="1"/>
  <c r="F56" i="7"/>
  <c r="I55" i="7"/>
  <c r="E55" i="7"/>
  <c r="I53" i="7"/>
  <c r="H53" i="7"/>
  <c r="H52" i="7" s="1"/>
  <c r="G53" i="7"/>
  <c r="G52" i="7" s="1"/>
  <c r="F53" i="7"/>
  <c r="F52" i="7" s="1"/>
  <c r="I52" i="7"/>
  <c r="E52" i="7"/>
  <c r="I49" i="7"/>
  <c r="H49" i="7"/>
  <c r="G49" i="7"/>
  <c r="F49" i="7"/>
  <c r="E49" i="7"/>
  <c r="I46" i="7"/>
  <c r="H46" i="7"/>
  <c r="F46" i="7"/>
  <c r="F45" i="7" s="1"/>
  <c r="E46" i="7"/>
  <c r="F39" i="7"/>
  <c r="F38" i="7" s="1"/>
  <c r="I33" i="7"/>
  <c r="I32" i="7" s="1"/>
  <c r="H33" i="7"/>
  <c r="H32" i="7" s="1"/>
  <c r="G32" i="7"/>
  <c r="I27" i="7"/>
  <c r="H27" i="7"/>
  <c r="G27" i="7"/>
  <c r="F27" i="7"/>
  <c r="I22" i="7"/>
  <c r="I21" i="7" s="1"/>
  <c r="H22" i="7"/>
  <c r="G22" i="7"/>
  <c r="G21" i="7" s="1"/>
  <c r="F22" i="7"/>
  <c r="F21" i="7" s="1"/>
  <c r="I15" i="7"/>
  <c r="H15" i="7"/>
  <c r="G15" i="7"/>
  <c r="F15" i="7"/>
  <c r="E15" i="7"/>
  <c r="I9" i="7"/>
  <c r="H9" i="7"/>
  <c r="G9" i="7"/>
  <c r="F9" i="7"/>
  <c r="I8" i="7" l="1"/>
  <c r="I7" i="7" s="1"/>
  <c r="H45" i="7"/>
  <c r="H44" i="7" s="1"/>
  <c r="E58" i="8"/>
  <c r="C58" i="8"/>
  <c r="H8" i="7"/>
  <c r="F46" i="8"/>
  <c r="C46" i="8"/>
  <c r="E46" i="8"/>
  <c r="I45" i="7"/>
  <c r="I44" i="7" s="1"/>
  <c r="G8" i="7"/>
  <c r="G7" i="7" s="1"/>
  <c r="G45" i="7"/>
  <c r="G44" i="7" s="1"/>
  <c r="F8" i="7"/>
  <c r="G69" i="7"/>
  <c r="F55" i="7"/>
  <c r="F44" i="7" s="1"/>
  <c r="E79" i="7"/>
  <c r="H79" i="7"/>
  <c r="H69" i="7" s="1"/>
  <c r="H21" i="7"/>
  <c r="E45" i="7"/>
  <c r="E8" i="7"/>
  <c r="E44" i="7"/>
  <c r="E21" i="7"/>
  <c r="E38" i="7"/>
  <c r="H7" i="7" l="1"/>
  <c r="E7" i="7"/>
  <c r="E69" i="7"/>
  <c r="E71" i="3" l="1"/>
  <c r="E10" i="3"/>
  <c r="E13" i="3"/>
  <c r="E22" i="3"/>
  <c r="E27" i="3"/>
  <c r="E43" i="3"/>
  <c r="E51" i="3"/>
  <c r="E66" i="3"/>
  <c r="E74" i="3"/>
  <c r="I74" i="3"/>
  <c r="H74" i="3"/>
  <c r="G74" i="3"/>
  <c r="F74" i="3"/>
  <c r="I71" i="3"/>
  <c r="H71" i="3"/>
  <c r="G71" i="3"/>
  <c r="F71" i="3"/>
  <c r="I66" i="3"/>
  <c r="H66" i="3"/>
  <c r="G66" i="3"/>
  <c r="F66" i="3"/>
  <c r="I58" i="3"/>
  <c r="H58" i="3"/>
  <c r="G58" i="3"/>
  <c r="F58" i="3"/>
  <c r="I51" i="3"/>
  <c r="H51" i="3"/>
  <c r="G51" i="3"/>
  <c r="F51" i="3"/>
  <c r="I43" i="3"/>
  <c r="H43" i="3"/>
  <c r="G43" i="3"/>
  <c r="F43" i="3"/>
  <c r="F34" i="3"/>
  <c r="I27" i="3"/>
  <c r="H27" i="3"/>
  <c r="G27" i="3"/>
  <c r="F27" i="3"/>
  <c r="I22" i="3"/>
  <c r="H22" i="3"/>
  <c r="G22" i="3"/>
  <c r="F22" i="3"/>
  <c r="I20" i="3"/>
  <c r="H20" i="3"/>
  <c r="G20" i="3"/>
  <c r="F20" i="3"/>
  <c r="I13" i="3"/>
  <c r="H13" i="3"/>
  <c r="G13" i="3"/>
  <c r="F13" i="3"/>
  <c r="I10" i="3"/>
  <c r="H10" i="3"/>
  <c r="G10" i="3"/>
  <c r="F10" i="3"/>
  <c r="J8" i="10" l="1"/>
  <c r="F37" i="10" l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J14" i="10" s="1"/>
  <c r="I11" i="10"/>
  <c r="G11" i="10"/>
  <c r="G14" i="10" s="1"/>
  <c r="F11" i="10"/>
  <c r="I8" i="10"/>
  <c r="F8" i="10"/>
  <c r="I14" i="10" l="1"/>
  <c r="H14" i="10"/>
  <c r="F14" i="10"/>
  <c r="J22" i="10"/>
  <c r="J28" i="10" s="1"/>
  <c r="J29" i="10" s="1"/>
  <c r="F22" i="10"/>
  <c r="F28" i="10" s="1"/>
  <c r="G22" i="10"/>
  <c r="G28" i="10" s="1"/>
  <c r="B68" i="8"/>
  <c r="H22" i="10" l="1"/>
  <c r="H28" i="10" s="1"/>
  <c r="H29" i="10" s="1"/>
  <c r="I22" i="10"/>
  <c r="I28" i="10" s="1"/>
  <c r="I29" i="10" s="1"/>
</calcChain>
</file>

<file path=xl/sharedStrings.xml><?xml version="1.0" encoding="utf-8"?>
<sst xmlns="http://schemas.openxmlformats.org/spreadsheetml/2006/main" count="325" uniqueCount="135">
  <si>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</si>
  <si>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</si>
  <si>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</si>
  <si>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</si>
  <si>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</si>
  <si>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</si>
  <si>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</si>
  <si>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</si>
  <si>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</si>
  <si>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</si>
  <si>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</si>
  <si>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</si>
  <si>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</si>
  <si>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</si>
  <si>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</si>
  <si>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</si>
  <si>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</si>
  <si>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</si>
  <si>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</si>
  <si>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</si>
  <si>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</si>
  <si>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</si>
  <si>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</si>
  <si>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</si>
  <si>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</si>
  <si>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</si>
  <si>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</si>
  <si>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</si>
  <si>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</si>
  <si>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</si>
  <si>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</si>
  <si>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</si>
  <si>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</si>
  <si>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</si>
  <si>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</si>
  <si>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</si>
  <si>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</si>
  <si>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</si>
  <si>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</si>
  <si>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</si>
  <si>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</si>
  <si>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</si>
  <si>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</si>
  <si>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</si>
  <si>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</si>
  <si>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</si>
  <si>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</si>
  <si>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</si>
  <si>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</si>
  <si>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</si>
  <si>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</si>
  <si>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</si>
  <si>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</si>
  <si>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</si>
  <si>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</si>
  <si>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</si>
  <si>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</si>
  <si>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</si>
  <si>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</si>
  <si>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</si>
  <si>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</si>
  <si>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</si>
  <si>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</si>
  <si>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</si>
  <si>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</si>
  <si>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</si>
  <si>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</si>
  <si>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</si>
  <si>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</si>
  <si>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</si>
  <si>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</si>
  <si>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</si>
  <si>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Izvor</t>
  </si>
  <si>
    <t>Plan za 2023.</t>
  </si>
  <si>
    <t>Opći prihodi i primici</t>
  </si>
  <si>
    <t>Prihodi od imovine</t>
  </si>
  <si>
    <t>Vlastiti prihodi proračunskih
 korisnika</t>
  </si>
  <si>
    <t>Prihodi od prodaje proizvodai 
robe te pruženih usluga i 
prihodi od donacija</t>
  </si>
  <si>
    <t>Kazne,upravne mjere I ostali prihodi</t>
  </si>
  <si>
    <t>Pomoći iz nizozemstva i od
 subjekata općeg proračuna</t>
  </si>
  <si>
    <t>Donacije i ostali namjenski prihodi proračunskih korisnika</t>
  </si>
  <si>
    <t>Preneseni višak iz 2021.</t>
  </si>
  <si>
    <t>Višak/manjak prihoda proračunskih korisnika</t>
  </si>
  <si>
    <t>Financijski rashodi</t>
  </si>
  <si>
    <t>Ostali rashodi</t>
  </si>
  <si>
    <t>Dodatna ulaganja u postrojenjima i opremi</t>
  </si>
  <si>
    <t>RASHODI POSLOVANJA PREMA EKONOMSKOJ KLASIFIKACIJI</t>
  </si>
  <si>
    <t xml:space="preserve">Izvršenje 2022. </t>
  </si>
  <si>
    <t>08 Rekreacija, kultura i religija</t>
  </si>
  <si>
    <t>0820 Službe kulture</t>
  </si>
  <si>
    <t>Aktivnost 18119001</t>
  </si>
  <si>
    <t>ADMINISTRACIJA I UPRAVLJANJE</t>
  </si>
  <si>
    <t>Izvor financiranja 11</t>
  </si>
  <si>
    <t>Kazne, penali i naknade štete</t>
  </si>
  <si>
    <t>Izvor financiranja 25</t>
  </si>
  <si>
    <t>Vlastiti prihodi i primici</t>
  </si>
  <si>
    <t>Izvor financiranja 55</t>
  </si>
  <si>
    <t>Namjenski prihodi i primici</t>
  </si>
  <si>
    <t>Izvor financiranja 29</t>
  </si>
  <si>
    <t>Višak / manjak prihoda</t>
  </si>
  <si>
    <t>PROGRAMSKA DJELATNOST</t>
  </si>
  <si>
    <t>Aktivnost 18120001</t>
  </si>
  <si>
    <t>REDOVNI PROGRAMI</t>
  </si>
  <si>
    <t>Donacije I ostali namjenski prihodi</t>
  </si>
  <si>
    <t>INTERREG PROGRAM</t>
  </si>
  <si>
    <t>Rashodi za nbavu proizvedene dugotrajne imovine</t>
  </si>
  <si>
    <t>3 Rashodi poslovanja</t>
  </si>
  <si>
    <t>31 Rashodi za zaposlene</t>
  </si>
  <si>
    <t>32 Materijalni rashodi</t>
  </si>
  <si>
    <t>34 Financijski rashodi</t>
  </si>
  <si>
    <t>3  Rashodi poslovanja</t>
  </si>
  <si>
    <t>38 Kazne, penali i naknade štete</t>
  </si>
  <si>
    <t>4 Rashodi za nabavu nefinancijske imovine</t>
  </si>
  <si>
    <t>41 Rashodi za nabavu neproizvedene dugotrajne imovine</t>
  </si>
  <si>
    <t>4  Rashodi za nabavu nefinancijske imovine</t>
  </si>
  <si>
    <t>42 Rashodi za nabavu proizvedene dugotrajne imovine</t>
  </si>
  <si>
    <t>Rashodi za dodatna ulaganja u nefinancijskoj imovini</t>
  </si>
  <si>
    <t>45 Rashodi za dodatna ulaganja u nefinancijskoj imovini</t>
  </si>
  <si>
    <t>2 Vlastiti prihodi i primici</t>
  </si>
  <si>
    <t>5 Namjenski prihodi i primici</t>
  </si>
  <si>
    <t>29 Višak / manjak prihoda</t>
  </si>
  <si>
    <t>67  Prihodi iz nadležnog proračuna i od HZZO-a temeljem ugovornih obveza</t>
  </si>
  <si>
    <t>2 Vlastiti prihodi</t>
  </si>
  <si>
    <t>Prihodi od prodaje proizvoda i 
robe te pruženih usluga i 
prihodi od donacija</t>
  </si>
  <si>
    <t>64  Prihodi od imovine</t>
  </si>
  <si>
    <t>66  Prihodi od prodaje proizvoda i 
robe te pruženih usluga i 
prihodi od donacija</t>
  </si>
  <si>
    <t>68 Kazne,upravne mjere i ostali prihodi</t>
  </si>
  <si>
    <t>72 Prihodi od prodaje proizvedene dugotrajne imovine</t>
  </si>
  <si>
    <t>5 Prihodi za posebne namjene</t>
  </si>
  <si>
    <t>63 Pomoći iz nizozemstva i od subjekata općeg proračuna</t>
  </si>
  <si>
    <t>66 Prihodi od prodaje proizvodai 
robe te pruženih usluga i 
prihodi od donacija</t>
  </si>
  <si>
    <t>29 Višak/manjak prihoda proračunskih korisnika</t>
  </si>
  <si>
    <t>31874 DUBROVAČKI MUZEJI</t>
  </si>
  <si>
    <t>PROGRAM 8120</t>
  </si>
  <si>
    <t>Aktivnost T812012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</si>
</sst>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0" fontId="3" fillId="0" borderId="0"/>
  </cellStyleXfs>
  <cellXfs count="24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0" fillId="3" borderId="3" xfId="0" applyNumberFormat="1" applyFont="1" applyFill="1" applyBorder="1" applyAlignment="1" applyProtection="1">
      <alignment horizontal="left" vertical="center" wrapText="1"/>
    </xf>
    <xf numFmtId="0" fontId="18" fillId="3" borderId="4" xfId="0" applyNumberFormat="1" applyFont="1" applyFill="1" applyBorder="1" applyAlignment="1" applyProtection="1">
      <alignment horizontal="right" vertical="center" wrapText="1"/>
    </xf>
    <xf numFmtId="4" fontId="2" fillId="3" borderId="3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right" wrapText="1"/>
    </xf>
    <xf numFmtId="4" fontId="4" fillId="2" borderId="3" xfId="0" applyNumberFormat="1" applyFont="1" applyFill="1" applyBorder="1" applyAlignment="1">
      <alignment horizontal="right"/>
    </xf>
    <xf numFmtId="0" fontId="20" fillId="2" borderId="6" xfId="0" applyNumberFormat="1" applyFont="1" applyFill="1" applyBorder="1" applyAlignment="1" applyProtection="1">
      <alignment horizontal="left" vertical="center" wrapText="1"/>
    </xf>
    <xf numFmtId="0" fontId="21" fillId="2" borderId="6" xfId="0" applyNumberFormat="1" applyFont="1" applyFill="1" applyBorder="1" applyAlignment="1" applyProtection="1">
      <alignment horizontal="left" vertical="center" wrapText="1"/>
    </xf>
    <xf numFmtId="0" fontId="22" fillId="2" borderId="6" xfId="0" quotePrefix="1" applyFont="1" applyFill="1" applyBorder="1" applyAlignment="1">
      <alignment horizontal="left" vertical="center"/>
    </xf>
    <xf numFmtId="0" fontId="23" fillId="2" borderId="7" xfId="0" quotePrefix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right"/>
    </xf>
    <xf numFmtId="2" fontId="18" fillId="3" borderId="4" xfId="0" applyNumberFormat="1" applyFont="1" applyFill="1" applyBorder="1" applyAlignment="1" applyProtection="1">
      <alignment horizontal="right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/>
    </xf>
    <xf numFmtId="2" fontId="23" fillId="2" borderId="4" xfId="0" quotePrefix="1" applyNumberFormat="1" applyFont="1" applyFill="1" applyBorder="1" applyAlignment="1"/>
    <xf numFmtId="0" fontId="22" fillId="2" borderId="3" xfId="0" quotePrefix="1" applyFont="1" applyFill="1" applyBorder="1" applyAlignment="1">
      <alignment horizontal="left" vertical="center" wrapText="1"/>
    </xf>
    <xf numFmtId="0" fontId="23" fillId="2" borderId="4" xfId="0" quotePrefix="1" applyFont="1" applyFill="1" applyBorder="1" applyAlignment="1">
      <alignment horizontal="right" wrapText="1"/>
    </xf>
    <xf numFmtId="2" fontId="23" fillId="2" borderId="4" xfId="0" quotePrefix="1" applyNumberFormat="1" applyFont="1" applyFill="1" applyBorder="1" applyAlignment="1">
      <alignment horizontal="right" wrapText="1"/>
    </xf>
    <xf numFmtId="0" fontId="23" fillId="2" borderId="4" xfId="0" quotePrefix="1" applyFont="1" applyFill="1" applyBorder="1" applyAlignment="1">
      <alignment horizontal="left" vertical="center" wrapText="1"/>
    </xf>
    <xf numFmtId="0" fontId="21" fillId="3" borderId="3" xfId="0" quotePrefix="1" applyFont="1" applyFill="1" applyBorder="1" applyAlignment="1">
      <alignment horizontal="left" vertical="center"/>
    </xf>
    <xf numFmtId="0" fontId="22" fillId="3" borderId="3" xfId="0" quotePrefix="1" applyFont="1" applyFill="1" applyBorder="1" applyAlignment="1">
      <alignment horizontal="left" vertical="center"/>
    </xf>
    <xf numFmtId="0" fontId="20" fillId="3" borderId="3" xfId="0" applyNumberFormat="1" applyFont="1" applyFill="1" applyBorder="1" applyAlignment="1" applyProtection="1">
      <alignment vertical="center" wrapText="1"/>
    </xf>
    <xf numFmtId="0" fontId="18" fillId="3" borderId="4" xfId="0" applyNumberFormat="1" applyFont="1" applyFill="1" applyBorder="1" applyAlignment="1" applyProtection="1">
      <alignment horizontal="right" wrapText="1"/>
    </xf>
    <xf numFmtId="0" fontId="21" fillId="2" borderId="6" xfId="0" quotePrefix="1" applyFont="1" applyFill="1" applyBorder="1" applyAlignment="1">
      <alignment horizontal="left" vertical="center"/>
    </xf>
    <xf numFmtId="0" fontId="21" fillId="2" borderId="6" xfId="0" applyNumberFormat="1" applyFont="1" applyFill="1" applyBorder="1" applyAlignment="1" applyProtection="1">
      <alignment vertical="center" wrapText="1"/>
    </xf>
    <xf numFmtId="0" fontId="19" fillId="2" borderId="7" xfId="0" applyNumberFormat="1" applyFont="1" applyFill="1" applyBorder="1" applyAlignment="1" applyProtection="1">
      <alignment horizontal="right" wrapText="1"/>
    </xf>
    <xf numFmtId="4" fontId="18" fillId="3" borderId="4" xfId="0" applyNumberFormat="1" applyFont="1" applyFill="1" applyBorder="1" applyAlignment="1" applyProtection="1">
      <alignment horizontal="right" wrapText="1"/>
    </xf>
    <xf numFmtId="0" fontId="22" fillId="2" borderId="6" xfId="0" quotePrefix="1" applyFont="1" applyFill="1" applyBorder="1" applyAlignment="1">
      <alignment horizontal="left" vertical="center" wrapText="1"/>
    </xf>
    <xf numFmtId="0" fontId="23" fillId="2" borderId="7" xfId="0" quotePrefix="1" applyFont="1" applyFill="1" applyBorder="1" applyAlignment="1">
      <alignment horizontal="right" wrapText="1"/>
    </xf>
    <xf numFmtId="4" fontId="4" fillId="2" borderId="6" xfId="0" applyNumberFormat="1" applyFont="1" applyFill="1" applyBorder="1" applyAlignment="1">
      <alignment horizontal="right"/>
    </xf>
    <xf numFmtId="0" fontId="21" fillId="3" borderId="8" xfId="0" quotePrefix="1" applyFont="1" applyFill="1" applyBorder="1" applyAlignment="1">
      <alignment horizontal="left" vertical="center"/>
    </xf>
    <xf numFmtId="0" fontId="22" fillId="3" borderId="8" xfId="0" quotePrefix="1" applyFont="1" applyFill="1" applyBorder="1" applyAlignment="1">
      <alignment horizontal="left" vertical="center"/>
    </xf>
    <xf numFmtId="0" fontId="22" fillId="3" borderId="8" xfId="0" quotePrefix="1" applyFont="1" applyFill="1" applyBorder="1" applyAlignment="1">
      <alignment horizontal="left" vertical="center" wrapText="1"/>
    </xf>
    <xf numFmtId="0" fontId="24" fillId="3" borderId="9" xfId="0" quotePrefix="1" applyFont="1" applyFill="1" applyBorder="1" applyAlignment="1">
      <alignment horizontal="right" wrapText="1"/>
    </xf>
    <xf numFmtId="4" fontId="2" fillId="3" borderId="8" xfId="0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left" vertical="center"/>
    </xf>
    <xf numFmtId="0" fontId="20" fillId="2" borderId="3" xfId="0" applyNumberFormat="1" applyFont="1" applyFill="1" applyBorder="1" applyAlignment="1" applyProtection="1">
      <alignment horizontal="left" vertical="center"/>
    </xf>
    <xf numFmtId="3" fontId="2" fillId="2" borderId="3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 applyProtection="1">
      <alignment horizontal="left" vertical="center"/>
    </xf>
    <xf numFmtId="0" fontId="22" fillId="2" borderId="0" xfId="0" quotePrefix="1" applyFont="1" applyFill="1" applyBorder="1" applyAlignment="1">
      <alignment horizontal="left" vertical="center" wrapText="1"/>
    </xf>
    <xf numFmtId="0" fontId="19" fillId="3" borderId="4" xfId="0" applyNumberFormat="1" applyFont="1" applyFill="1" applyBorder="1" applyAlignment="1" applyProtection="1">
      <alignment horizontal="right" wrapText="1"/>
    </xf>
    <xf numFmtId="3" fontId="19" fillId="3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0" fontId="23" fillId="2" borderId="4" xfId="0" quotePrefix="1" applyFont="1" applyFill="1" applyBorder="1" applyAlignment="1">
      <alignment horizontal="right"/>
    </xf>
    <xf numFmtId="0" fontId="19" fillId="2" borderId="4" xfId="0" quotePrefix="1" applyFont="1" applyFill="1" applyBorder="1" applyAlignment="1">
      <alignment horizontal="right"/>
    </xf>
    <xf numFmtId="0" fontId="23" fillId="2" borderId="4" xfId="0" quotePrefix="1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3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wrapText="1"/>
    </xf>
    <xf numFmtId="3" fontId="2" fillId="3" borderId="3" xfId="0" applyNumberFormat="1" applyFont="1" applyFill="1" applyBorder="1" applyAlignment="1">
      <alignment horizontal="right"/>
    </xf>
    <xf numFmtId="0" fontId="21" fillId="2" borderId="3" xfId="0" applyNumberFormat="1" applyFont="1" applyFill="1" applyBorder="1" applyAlignment="1" applyProtection="1">
      <alignment vertical="center" wrapText="1"/>
    </xf>
    <xf numFmtId="0" fontId="19" fillId="2" borderId="4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>
      <alignment horizontal="right"/>
    </xf>
    <xf numFmtId="0" fontId="21" fillId="2" borderId="10" xfId="0" applyNumberFormat="1" applyFont="1" applyFill="1" applyBorder="1" applyAlignment="1" applyProtection="1">
      <alignment horizontal="left" vertical="center" wrapText="1"/>
    </xf>
    <xf numFmtId="0" fontId="22" fillId="2" borderId="10" xfId="0" quotePrefix="1" applyFont="1" applyFill="1" applyBorder="1" applyAlignment="1">
      <alignment horizontal="left" vertical="center"/>
    </xf>
    <xf numFmtId="0" fontId="23" fillId="2" borderId="11" xfId="0" quotePrefix="1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right"/>
    </xf>
    <xf numFmtId="0" fontId="20" fillId="3" borderId="8" xfId="0" applyNumberFormat="1" applyFont="1" applyFill="1" applyBorder="1" applyAlignment="1" applyProtection="1">
      <alignment horizontal="left" vertical="center" wrapText="1"/>
    </xf>
    <xf numFmtId="2" fontId="18" fillId="3" borderId="9" xfId="0" applyNumberFormat="1" applyFont="1" applyFill="1" applyBorder="1" applyAlignment="1" applyProtection="1">
      <alignment horizontal="right" vertical="center" wrapText="1"/>
    </xf>
    <xf numFmtId="3" fontId="2" fillId="3" borderId="8" xfId="0" applyNumberFormat="1" applyFont="1" applyFill="1" applyBorder="1" applyAlignment="1">
      <alignment horizontal="right"/>
    </xf>
    <xf numFmtId="0" fontId="19" fillId="2" borderId="4" xfId="0" applyNumberFormat="1" applyFont="1" applyFill="1" applyBorder="1" applyAlignment="1" applyProtection="1">
      <alignment horizontal="right" vertical="center" wrapText="1"/>
    </xf>
    <xf numFmtId="0" fontId="23" fillId="2" borderId="4" xfId="0" quotePrefix="1" applyFont="1" applyFill="1" applyBorder="1" applyAlignment="1">
      <alignment wrapText="1"/>
    </xf>
    <xf numFmtId="0" fontId="19" fillId="2" borderId="4" xfId="0" quotePrefix="1" applyFont="1" applyFill="1" applyBorder="1" applyAlignment="1"/>
    <xf numFmtId="2" fontId="19" fillId="3" borderId="4" xfId="0" applyNumberFormat="1" applyFont="1" applyFill="1" applyBorder="1" applyAlignment="1" applyProtection="1">
      <alignment wrapText="1"/>
    </xf>
    <xf numFmtId="2" fontId="19" fillId="3" borderId="4" xfId="0" applyNumberFormat="1" applyFont="1" applyFill="1" applyBorder="1" applyAlignment="1" applyProtection="1">
      <alignment vertical="center" wrapText="1"/>
    </xf>
    <xf numFmtId="2" fontId="19" fillId="2" borderId="4" xfId="0" applyNumberFormat="1" applyFont="1" applyFill="1" applyBorder="1" applyAlignment="1" applyProtection="1">
      <alignment wrapText="1"/>
    </xf>
    <xf numFmtId="2" fontId="23" fillId="2" borderId="7" xfId="0" quotePrefix="1" applyNumberFormat="1" applyFont="1" applyFill="1" applyBorder="1" applyAlignment="1">
      <alignment horizontal="left" vertical="center" wrapText="1"/>
    </xf>
    <xf numFmtId="0" fontId="23" fillId="2" borderId="7" xfId="0" quotePrefix="1" applyFont="1" applyFill="1" applyBorder="1" applyAlignment="1">
      <alignment horizontal="left" vertical="center" wrapText="1"/>
    </xf>
    <xf numFmtId="0" fontId="18" fillId="3" borderId="9" xfId="0" applyNumberFormat="1" applyFont="1" applyFill="1" applyBorder="1" applyAlignment="1" applyProtection="1">
      <alignment horizontal="right" wrapText="1"/>
    </xf>
    <xf numFmtId="2" fontId="19" fillId="2" borderId="4" xfId="0" applyNumberFormat="1" applyFont="1" applyFill="1" applyBorder="1" applyAlignment="1" applyProtection="1">
      <alignment horizontal="right" vertical="center" wrapText="1"/>
    </xf>
    <xf numFmtId="0" fontId="23" fillId="2" borderId="6" xfId="0" quotePrefix="1" applyFont="1" applyFill="1" applyBorder="1" applyAlignment="1">
      <alignment horizontal="left" vertical="center" wrapText="1"/>
    </xf>
    <xf numFmtId="2" fontId="23" fillId="2" borderId="4" xfId="0" quotePrefix="1" applyNumberFormat="1" applyFont="1" applyFill="1" applyBorder="1" applyAlignment="1">
      <alignment horizontal="right" vertical="center" wrapText="1"/>
    </xf>
    <xf numFmtId="2" fontId="0" fillId="0" borderId="0" xfId="0" applyNumberFormat="1"/>
    <xf numFmtId="2" fontId="19" fillId="2" borderId="4" xfId="0" quotePrefix="1" applyNumberFormat="1" applyFont="1" applyFill="1" applyBorder="1" applyAlignment="1">
      <alignment horizontal="right" vertical="center"/>
    </xf>
    <xf numFmtId="2" fontId="19" fillId="2" borderId="4" xfId="0" quotePrefix="1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3" fillId="2" borderId="0" xfId="0" quotePrefix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26" fillId="5" borderId="4" xfId="0" applyNumberFormat="1" applyFont="1" applyFill="1" applyBorder="1" applyAlignment="1" applyProtection="1">
      <alignment horizontal="left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3" fontId="2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right"/>
    </xf>
    <xf numFmtId="0" fontId="26" fillId="4" borderId="4" xfId="0" applyNumberFormat="1" applyFont="1" applyFill="1" applyBorder="1" applyAlignment="1" applyProtection="1">
      <alignment horizontal="left" vertical="center" wrapText="1"/>
    </xf>
    <xf numFmtId="3" fontId="19" fillId="2" borderId="4" xfId="0" applyNumberFormat="1" applyFont="1" applyFill="1" applyBorder="1" applyAlignment="1">
      <alignment horizontal="right"/>
    </xf>
    <xf numFmtId="2" fontId="4" fillId="2" borderId="4" xfId="1" applyNumberFormat="1" applyFont="1" applyFill="1" applyBorder="1" applyAlignment="1">
      <alignment horizontal="right"/>
    </xf>
    <xf numFmtId="2" fontId="2" fillId="2" borderId="4" xfId="1" applyNumberFormat="1" applyFont="1" applyFill="1" applyBorder="1" applyAlignment="1" applyProtection="1">
      <alignment horizontal="right" vertical="center" wrapText="1"/>
    </xf>
    <xf numFmtId="2" fontId="4" fillId="2" borderId="4" xfId="1" applyNumberFormat="1" applyFont="1" applyFill="1" applyBorder="1" applyAlignment="1" applyProtection="1">
      <alignment horizontal="right" vertical="center" wrapText="1"/>
    </xf>
    <xf numFmtId="2" fontId="2" fillId="5" borderId="4" xfId="1" applyNumberFormat="1" applyFont="1" applyFill="1" applyBorder="1" applyAlignment="1" applyProtection="1">
      <alignment horizontal="right" vertical="center" wrapText="1"/>
    </xf>
    <xf numFmtId="0" fontId="2" fillId="5" borderId="4" xfId="1" applyNumberFormat="1" applyFont="1" applyFill="1" applyBorder="1" applyAlignment="1" applyProtection="1">
      <alignment horizontal="right" wrapText="1"/>
    </xf>
    <xf numFmtId="0" fontId="2" fillId="2" borderId="4" xfId="1" applyNumberFormat="1" applyFont="1" applyFill="1" applyBorder="1" applyAlignment="1" applyProtection="1">
      <alignment horizontal="right" vertical="center" wrapText="1"/>
    </xf>
    <xf numFmtId="0" fontId="4" fillId="2" borderId="4" xfId="1" applyNumberFormat="1" applyFont="1" applyFill="1" applyBorder="1" applyAlignment="1" applyProtection="1">
      <alignment horizontal="right" vertical="center" wrapText="1"/>
    </xf>
    <xf numFmtId="0" fontId="28" fillId="2" borderId="4" xfId="1" applyNumberFormat="1" applyFont="1" applyFill="1" applyBorder="1" applyAlignment="1" applyProtection="1">
      <alignment horizontal="right" wrapText="1"/>
    </xf>
    <xf numFmtId="0" fontId="2" fillId="5" borderId="4" xfId="1" applyNumberFormat="1" applyFont="1" applyFill="1" applyBorder="1" applyAlignment="1" applyProtection="1">
      <alignment horizontal="right" vertical="center" wrapText="1"/>
    </xf>
    <xf numFmtId="0" fontId="28" fillId="2" borderId="4" xfId="1" applyNumberFormat="1" applyFont="1" applyFill="1" applyBorder="1" applyAlignment="1" applyProtection="1">
      <alignment horizontal="right" vertical="center" wrapText="1"/>
    </xf>
    <xf numFmtId="4" fontId="2" fillId="2" borderId="4" xfId="0" applyNumberFormat="1" applyFont="1" applyFill="1" applyBorder="1" applyAlignment="1">
      <alignment horizontal="right"/>
    </xf>
    <xf numFmtId="3" fontId="29" fillId="2" borderId="4" xfId="0" applyNumberFormat="1" applyFont="1" applyFill="1" applyBorder="1" applyAlignment="1">
      <alignment horizontal="right"/>
    </xf>
    <xf numFmtId="3" fontId="9" fillId="3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3" fontId="18" fillId="3" borderId="3" xfId="0" applyNumberFormat="1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4" fontId="18" fillId="2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30" fillId="2" borderId="3" xfId="0" applyNumberFormat="1" applyFont="1" applyFill="1" applyBorder="1" applyAlignment="1" applyProtection="1">
      <alignment horizontal="left" vertical="center" wrapText="1"/>
    </xf>
    <xf numFmtId="2" fontId="3" fillId="2" borderId="4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26" fillId="4" borderId="1" xfId="0" applyNumberFormat="1" applyFont="1" applyFill="1" applyBorder="1" applyAlignment="1" applyProtection="1">
      <alignment horizontal="left" vertical="center" wrapText="1"/>
    </xf>
    <xf numFmtId="0" fontId="26" fillId="4" borderId="2" xfId="0" applyNumberFormat="1" applyFont="1" applyFill="1" applyBorder="1" applyAlignment="1" applyProtection="1">
      <alignment horizontal="left" vertical="center" wrapText="1"/>
    </xf>
    <xf numFmtId="0" fontId="26" fillId="4" borderId="4" xfId="0" applyNumberFormat="1" applyFont="1" applyFill="1" applyBorder="1" applyAlignment="1" applyProtection="1">
      <alignment horizontal="left" vertical="center" wrapText="1"/>
    </xf>
    <xf numFmtId="0" fontId="26" fillId="5" borderId="1" xfId="0" applyNumberFormat="1" applyFont="1" applyFill="1" applyBorder="1" applyAlignment="1" applyProtection="1">
      <alignment horizontal="left" vertical="center" wrapText="1"/>
    </xf>
    <xf numFmtId="0" fontId="26" fillId="5" borderId="2" xfId="0" applyNumberFormat="1" applyFont="1" applyFill="1" applyBorder="1" applyAlignment="1" applyProtection="1">
      <alignment horizontal="left" vertical="center" wrapText="1"/>
    </xf>
    <xf numFmtId="0" fontId="26" fillId="5" borderId="4" xfId="0" applyNumberFormat="1" applyFont="1" applyFill="1" applyBorder="1" applyAlignment="1" applyProtection="1">
      <alignment horizontal="left" vertical="center" wrapText="1"/>
    </xf>
    <xf numFmtId="0" fontId="27" fillId="2" borderId="1" xfId="0" applyNumberFormat="1" applyFont="1" applyFill="1" applyBorder="1" applyAlignment="1" applyProtection="1">
      <alignment horizontal="left" vertical="center" wrapText="1"/>
    </xf>
    <xf numFmtId="0" fontId="27" fillId="2" borderId="2" xfId="0" applyNumberFormat="1" applyFont="1" applyFill="1" applyBorder="1" applyAlignment="1" applyProtection="1">
      <alignment horizontal="left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 applyProtection="1">
      <alignment horizontal="left" vertical="center" wrapText="1"/>
    </xf>
    <xf numFmtId="0" fontId="20" fillId="5" borderId="2" xfId="0" applyNumberFormat="1" applyFont="1" applyFill="1" applyBorder="1" applyAlignment="1" applyProtection="1">
      <alignment horizontal="left" vertical="center" wrapText="1"/>
    </xf>
    <xf numFmtId="0" fontId="20" fillId="5" borderId="4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4" fontId="2" fillId="5" borderId="3" xfId="0" applyNumberFormat="1" applyFont="1" applyFill="1" applyBorder="1" applyAlignment="1">
      <alignment horizontal="right"/>
    </xf>
    <xf numFmtId="4" fontId="18" fillId="5" borderId="3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19" fillId="2" borderId="4" xfId="0" applyNumberFormat="1" applyFont="1" applyFill="1" applyBorder="1" applyAlignment="1">
      <alignment horizontal="right"/>
    </xf>
    <xf numFmtId="4" fontId="29" fillId="2" borderId="4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 applyProtection="1">
      <alignment horizontal="right" vertical="center" wrapText="1"/>
    </xf>
  </cellXfs>
  <cellStyles count="3">
    <cellStyle name="Comma" xfId="1" builtinId="3"/>
    <cellStyle name="Normal" xfId="0" builtinId="0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4" workbookViewId="0">
      <selection activeCell="I11" sqref="I1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93" t="s">
        <v>32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193" t="s">
        <v>19</v>
      </c>
      <c r="B3" s="193"/>
      <c r="C3" s="193"/>
      <c r="D3" s="193"/>
      <c r="E3" s="193"/>
      <c r="F3" s="193"/>
      <c r="G3" s="193"/>
      <c r="H3" s="193"/>
      <c r="I3" s="206"/>
      <c r="J3" s="206"/>
    </row>
    <row r="4" spans="1:10" ht="18" x14ac:dyDescent="0.25">
      <c r="A4" s="22"/>
      <c r="B4" s="22"/>
      <c r="C4" s="22"/>
      <c r="D4" s="22"/>
      <c r="E4" s="22"/>
      <c r="F4" s="22"/>
      <c r="G4" s="22"/>
      <c r="H4" s="22"/>
      <c r="I4" s="5"/>
      <c r="J4" s="5"/>
    </row>
    <row r="5" spans="1:10" ht="15.75" x14ac:dyDescent="0.25">
      <c r="A5" s="193" t="s">
        <v>25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2" t="s">
        <v>37</v>
      </c>
    </row>
    <row r="7" spans="1:10" ht="25.5" x14ac:dyDescent="0.25">
      <c r="A7" s="25"/>
      <c r="B7" s="26"/>
      <c r="C7" s="26"/>
      <c r="D7" s="27"/>
      <c r="E7" s="28"/>
      <c r="F7" s="3" t="s">
        <v>38</v>
      </c>
      <c r="G7" s="3" t="s">
        <v>36</v>
      </c>
      <c r="H7" s="3" t="s">
        <v>46</v>
      </c>
      <c r="I7" s="3" t="s">
        <v>47</v>
      </c>
      <c r="J7" s="3" t="s">
        <v>48</v>
      </c>
    </row>
    <row r="8" spans="1:10" x14ac:dyDescent="0.25">
      <c r="A8" s="198" t="s">
        <v>0</v>
      </c>
      <c r="B8" s="192"/>
      <c r="C8" s="192"/>
      <c r="D8" s="192"/>
      <c r="E8" s="207"/>
      <c r="F8" s="29">
        <f>F9+F10</f>
        <v>1784819.5</v>
      </c>
      <c r="G8" s="29">
        <v>2050462</v>
      </c>
      <c r="H8" s="169">
        <f t="shared" ref="H8:J8" si="0">H9+H10</f>
        <v>2816878</v>
      </c>
      <c r="I8" s="29">
        <f t="shared" si="0"/>
        <v>3757712</v>
      </c>
      <c r="J8" s="29">
        <f t="shared" si="0"/>
        <v>2955000</v>
      </c>
    </row>
    <row r="9" spans="1:10" x14ac:dyDescent="0.25">
      <c r="A9" s="208" t="s">
        <v>40</v>
      </c>
      <c r="B9" s="209"/>
      <c r="C9" s="209"/>
      <c r="D9" s="209"/>
      <c r="E9" s="205"/>
      <c r="F9" s="30">
        <v>1784725.53</v>
      </c>
      <c r="G9" s="30">
        <v>2050356</v>
      </c>
      <c r="H9" s="170">
        <v>2816878</v>
      </c>
      <c r="I9" s="30">
        <v>3757712</v>
      </c>
      <c r="J9" s="30">
        <v>2955000</v>
      </c>
    </row>
    <row r="10" spans="1:10" x14ac:dyDescent="0.25">
      <c r="A10" s="210" t="s">
        <v>41</v>
      </c>
      <c r="B10" s="205"/>
      <c r="C10" s="205"/>
      <c r="D10" s="205"/>
      <c r="E10" s="205"/>
      <c r="F10" s="30">
        <v>93.97</v>
      </c>
      <c r="G10" s="30">
        <v>106</v>
      </c>
      <c r="H10" s="170">
        <v>0</v>
      </c>
      <c r="I10" s="30">
        <v>0</v>
      </c>
      <c r="J10" s="30">
        <v>0</v>
      </c>
    </row>
    <row r="11" spans="1:10" x14ac:dyDescent="0.25">
      <c r="A11" s="33" t="s">
        <v>1</v>
      </c>
      <c r="B11" s="41"/>
      <c r="C11" s="41"/>
      <c r="D11" s="41"/>
      <c r="E11" s="41"/>
      <c r="F11" s="29">
        <f>F12+F13</f>
        <v>1745822.5999999999</v>
      </c>
      <c r="G11" s="29">
        <f t="shared" ref="G11:J11" si="1">G12+G13</f>
        <v>2061080</v>
      </c>
      <c r="H11" s="169">
        <f t="shared" si="1"/>
        <v>2822978</v>
      </c>
      <c r="I11" s="29">
        <f t="shared" si="1"/>
        <v>3763812</v>
      </c>
      <c r="J11" s="29">
        <f t="shared" si="1"/>
        <v>2961200</v>
      </c>
    </row>
    <row r="12" spans="1:10" x14ac:dyDescent="0.25">
      <c r="A12" s="211" t="s">
        <v>42</v>
      </c>
      <c r="B12" s="209"/>
      <c r="C12" s="209"/>
      <c r="D12" s="209"/>
      <c r="E12" s="209"/>
      <c r="F12" s="30">
        <v>1689674.44</v>
      </c>
      <c r="G12" s="30">
        <v>2012171</v>
      </c>
      <c r="H12" s="170">
        <v>2577488</v>
      </c>
      <c r="I12" s="30">
        <v>3623812</v>
      </c>
      <c r="J12" s="42">
        <v>2891200</v>
      </c>
    </row>
    <row r="13" spans="1:10" x14ac:dyDescent="0.25">
      <c r="A13" s="204" t="s">
        <v>43</v>
      </c>
      <c r="B13" s="205"/>
      <c r="C13" s="205"/>
      <c r="D13" s="205"/>
      <c r="E13" s="205"/>
      <c r="F13" s="43">
        <v>56148.160000000003</v>
      </c>
      <c r="G13" s="43">
        <v>48909</v>
      </c>
      <c r="H13" s="177">
        <v>245490</v>
      </c>
      <c r="I13" s="43">
        <v>140000</v>
      </c>
      <c r="J13" s="42">
        <v>70000</v>
      </c>
    </row>
    <row r="14" spans="1:10" x14ac:dyDescent="0.25">
      <c r="A14" s="191" t="s">
        <v>64</v>
      </c>
      <c r="B14" s="192"/>
      <c r="C14" s="192"/>
      <c r="D14" s="192"/>
      <c r="E14" s="192"/>
      <c r="F14" s="29">
        <f>F8-F11</f>
        <v>38996.90000000014</v>
      </c>
      <c r="G14" s="29">
        <f t="shared" ref="G14:J14" si="2">G8-G11</f>
        <v>-10618</v>
      </c>
      <c r="H14" s="169">
        <f t="shared" si="2"/>
        <v>-6100</v>
      </c>
      <c r="I14" s="29">
        <f t="shared" si="2"/>
        <v>-6100</v>
      </c>
      <c r="J14" s="29">
        <f t="shared" si="2"/>
        <v>-6200</v>
      </c>
    </row>
    <row r="15" spans="1:10" ht="18" x14ac:dyDescent="0.25">
      <c r="A15" s="22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75" x14ac:dyDescent="0.25">
      <c r="A16" s="193" t="s">
        <v>26</v>
      </c>
      <c r="B16" s="194"/>
      <c r="C16" s="194"/>
      <c r="D16" s="194"/>
      <c r="E16" s="194"/>
      <c r="F16" s="194"/>
      <c r="G16" s="194"/>
      <c r="H16" s="194"/>
      <c r="I16" s="194"/>
      <c r="J16" s="194"/>
    </row>
    <row r="17" spans="1:10" ht="18" x14ac:dyDescent="0.25">
      <c r="A17" s="22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5"/>
      <c r="B18" s="26"/>
      <c r="C18" s="26"/>
      <c r="D18" s="27"/>
      <c r="E18" s="28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25">
      <c r="A19" s="204" t="s">
        <v>44</v>
      </c>
      <c r="B19" s="205"/>
      <c r="C19" s="205"/>
      <c r="D19" s="205"/>
      <c r="E19" s="205"/>
      <c r="F19" s="43"/>
      <c r="G19" s="43"/>
      <c r="H19" s="43"/>
      <c r="I19" s="43"/>
      <c r="J19" s="42"/>
    </row>
    <row r="20" spans="1:10" x14ac:dyDescent="0.25">
      <c r="A20" s="204" t="s">
        <v>45</v>
      </c>
      <c r="B20" s="205"/>
      <c r="C20" s="205"/>
      <c r="D20" s="205"/>
      <c r="E20" s="205"/>
      <c r="F20" s="43"/>
      <c r="G20" s="43"/>
      <c r="H20" s="43"/>
      <c r="I20" s="43"/>
      <c r="J20" s="42"/>
    </row>
    <row r="21" spans="1:10" x14ac:dyDescent="0.25">
      <c r="A21" s="191" t="s">
        <v>2</v>
      </c>
      <c r="B21" s="192"/>
      <c r="C21" s="192"/>
      <c r="D21" s="192"/>
      <c r="E21" s="192"/>
      <c r="F21" s="29">
        <f>F19-F20</f>
        <v>0</v>
      </c>
      <c r="G21" s="29">
        <f t="shared" ref="G21:J21" si="3">G19-G20</f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</row>
    <row r="22" spans="1:10" x14ac:dyDescent="0.25">
      <c r="A22" s="191" t="s">
        <v>65</v>
      </c>
      <c r="B22" s="192"/>
      <c r="C22" s="192"/>
      <c r="D22" s="192"/>
      <c r="E22" s="192"/>
      <c r="F22" s="29">
        <f>F14+F21</f>
        <v>38996.90000000014</v>
      </c>
      <c r="G22" s="29">
        <f t="shared" ref="G22:J22" si="4">G14+G21</f>
        <v>-10618</v>
      </c>
      <c r="H22" s="29">
        <f t="shared" si="4"/>
        <v>-6100</v>
      </c>
      <c r="I22" s="29">
        <f t="shared" si="4"/>
        <v>-6100</v>
      </c>
      <c r="J22" s="29">
        <f t="shared" si="4"/>
        <v>-6200</v>
      </c>
    </row>
    <row r="23" spans="1:10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75" x14ac:dyDescent="0.25">
      <c r="A24" s="193" t="s">
        <v>66</v>
      </c>
      <c r="B24" s="194"/>
      <c r="C24" s="194"/>
      <c r="D24" s="194"/>
      <c r="E24" s="194"/>
      <c r="F24" s="194"/>
      <c r="G24" s="194"/>
      <c r="H24" s="194"/>
      <c r="I24" s="194"/>
      <c r="J24" s="194"/>
    </row>
    <row r="25" spans="1:10" ht="15.75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5.5" x14ac:dyDescent="0.25">
      <c r="A26" s="25"/>
      <c r="B26" s="26"/>
      <c r="C26" s="26"/>
      <c r="D26" s="27"/>
      <c r="E26" s="28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25">
      <c r="A27" s="195" t="s">
        <v>67</v>
      </c>
      <c r="B27" s="196"/>
      <c r="C27" s="196"/>
      <c r="D27" s="196"/>
      <c r="E27" s="197"/>
      <c r="F27" s="44">
        <v>31533</v>
      </c>
      <c r="G27" s="44">
        <v>19968</v>
      </c>
      <c r="H27" s="44">
        <v>12292</v>
      </c>
      <c r="I27" s="44">
        <v>9092</v>
      </c>
      <c r="J27" s="45">
        <v>6200</v>
      </c>
    </row>
    <row r="28" spans="1:10" ht="15" customHeight="1" x14ac:dyDescent="0.25">
      <c r="A28" s="191" t="s">
        <v>68</v>
      </c>
      <c r="B28" s="192"/>
      <c r="C28" s="192"/>
      <c r="D28" s="192"/>
      <c r="E28" s="192"/>
      <c r="F28" s="46">
        <f>F22+F27</f>
        <v>70529.90000000014</v>
      </c>
      <c r="G28" s="46">
        <f t="shared" ref="G28:J28" si="5">G22+G27</f>
        <v>9350</v>
      </c>
      <c r="H28" s="46">
        <f t="shared" si="5"/>
        <v>6192</v>
      </c>
      <c r="I28" s="46">
        <f t="shared" si="5"/>
        <v>2992</v>
      </c>
      <c r="J28" s="47">
        <f t="shared" si="5"/>
        <v>0</v>
      </c>
    </row>
    <row r="29" spans="1:10" ht="45" customHeight="1" x14ac:dyDescent="0.25">
      <c r="A29" s="198" t="s">
        <v>69</v>
      </c>
      <c r="B29" s="199"/>
      <c r="C29" s="199"/>
      <c r="D29" s="199"/>
      <c r="E29" s="200"/>
      <c r="F29" s="46">
        <f>SUM(F22+F27-F28)</f>
        <v>0</v>
      </c>
      <c r="G29" s="46">
        <f>SUM(G22+G27-G28)</f>
        <v>0</v>
      </c>
      <c r="H29" s="46">
        <f>SUM(H14+H27-H28)</f>
        <v>0</v>
      </c>
      <c r="I29" s="46">
        <f>SUM(I14+I27-I28)</f>
        <v>0</v>
      </c>
      <c r="J29" s="47">
        <f>SUM(J14+J27-J28)</f>
        <v>0</v>
      </c>
    </row>
    <row r="30" spans="1:10" ht="15.75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x14ac:dyDescent="0.25">
      <c r="A31" s="201" t="s">
        <v>63</v>
      </c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ht="18" x14ac:dyDescent="0.25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25.5" x14ac:dyDescent="0.25">
      <c r="A33" s="53"/>
      <c r="B33" s="54"/>
      <c r="C33" s="54"/>
      <c r="D33" s="55"/>
      <c r="E33" s="56"/>
      <c r="F33" s="57" t="s">
        <v>38</v>
      </c>
      <c r="G33" s="57" t="s">
        <v>36</v>
      </c>
      <c r="H33" s="57" t="s">
        <v>46</v>
      </c>
      <c r="I33" s="57" t="s">
        <v>47</v>
      </c>
      <c r="J33" s="57" t="s">
        <v>48</v>
      </c>
    </row>
    <row r="34" spans="1:10" x14ac:dyDescent="0.25">
      <c r="A34" s="195" t="s">
        <v>67</v>
      </c>
      <c r="B34" s="196"/>
      <c r="C34" s="196"/>
      <c r="D34" s="196"/>
      <c r="E34" s="197"/>
      <c r="F34" s="44">
        <v>31533</v>
      </c>
      <c r="G34" s="44">
        <v>19968</v>
      </c>
      <c r="H34" s="44">
        <v>12292</v>
      </c>
      <c r="I34" s="44">
        <f>H37</f>
        <v>9092</v>
      </c>
      <c r="J34" s="45">
        <f>I37</f>
        <v>6200</v>
      </c>
    </row>
    <row r="35" spans="1:10" ht="28.5" customHeight="1" x14ac:dyDescent="0.25">
      <c r="A35" s="195" t="s">
        <v>70</v>
      </c>
      <c r="B35" s="196"/>
      <c r="C35" s="196"/>
      <c r="D35" s="196"/>
      <c r="E35" s="197"/>
      <c r="F35" s="44">
        <v>31533</v>
      </c>
      <c r="G35" s="44">
        <v>70530</v>
      </c>
      <c r="H35" s="44">
        <v>6100</v>
      </c>
      <c r="I35" s="44">
        <v>6100</v>
      </c>
      <c r="J35" s="45">
        <v>6200</v>
      </c>
    </row>
    <row r="36" spans="1:10" x14ac:dyDescent="0.25">
      <c r="A36" s="195" t="s">
        <v>71</v>
      </c>
      <c r="B36" s="202"/>
      <c r="C36" s="202"/>
      <c r="D36" s="202"/>
      <c r="E36" s="203"/>
      <c r="F36" s="44">
        <v>70530</v>
      </c>
      <c r="G36" s="44">
        <v>10618</v>
      </c>
      <c r="H36" s="44">
        <v>2900</v>
      </c>
      <c r="I36" s="44">
        <v>3208</v>
      </c>
      <c r="J36" s="45">
        <v>0</v>
      </c>
    </row>
    <row r="37" spans="1:10" ht="15" customHeight="1" x14ac:dyDescent="0.25">
      <c r="A37" s="191" t="s">
        <v>68</v>
      </c>
      <c r="B37" s="192"/>
      <c r="C37" s="192"/>
      <c r="D37" s="192"/>
      <c r="E37" s="192"/>
      <c r="F37" s="31">
        <f>F34-F35+F36</f>
        <v>70530</v>
      </c>
      <c r="G37" s="31">
        <v>9350</v>
      </c>
      <c r="H37" s="31">
        <f t="shared" ref="H37:J37" si="6">H34-H35+H36</f>
        <v>9092</v>
      </c>
      <c r="I37" s="31">
        <f t="shared" si="6"/>
        <v>6200</v>
      </c>
      <c r="J37" s="58">
        <f t="shared" si="6"/>
        <v>0</v>
      </c>
    </row>
    <row r="38" spans="1:10" ht="17.25" customHeight="1" x14ac:dyDescent="0.25"/>
    <row r="39" spans="1:10" x14ac:dyDescent="0.25">
      <c r="A39" s="189" t="s">
        <v>39</v>
      </c>
      <c r="B39" s="190"/>
      <c r="C39" s="190"/>
      <c r="D39" s="190"/>
      <c r="E39" s="190"/>
      <c r="F39" s="190"/>
      <c r="G39" s="190"/>
      <c r="H39" s="190"/>
      <c r="I39" s="190"/>
      <c r="J39" s="190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topLeftCell="A25" workbookViewId="0">
      <selection activeCell="H35" sqref="H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6" width="25.28515625" customWidth="1"/>
    <col min="7" max="7" width="22.85546875" customWidth="1"/>
    <col min="8" max="8" width="20.140625" customWidth="1"/>
    <col min="9" max="9" width="21.140625" customWidth="1"/>
  </cols>
  <sheetData>
    <row r="1" spans="1:9" ht="42" customHeight="1" x14ac:dyDescent="0.25">
      <c r="A1" s="193" t="s">
        <v>32</v>
      </c>
      <c r="B1" s="193"/>
      <c r="C1" s="193"/>
      <c r="D1" s="193"/>
      <c r="E1" s="193"/>
      <c r="F1" s="193"/>
      <c r="G1" s="193"/>
      <c r="H1" s="193"/>
      <c r="I1" s="193"/>
    </row>
    <row r="2" spans="1:9" ht="18" customHeight="1" x14ac:dyDescent="0.25">
      <c r="A2" s="4"/>
      <c r="B2" s="4"/>
      <c r="C2" s="4"/>
      <c r="D2" s="4"/>
      <c r="E2" s="4"/>
      <c r="F2" s="4"/>
      <c r="G2" s="4"/>
    </row>
    <row r="3" spans="1:9" ht="15.75" customHeight="1" x14ac:dyDescent="0.25">
      <c r="A3" s="193" t="s">
        <v>19</v>
      </c>
      <c r="B3" s="193"/>
      <c r="C3" s="193"/>
      <c r="D3" s="193"/>
      <c r="E3" s="193"/>
      <c r="F3" s="193"/>
      <c r="G3" s="193"/>
      <c r="H3" s="193"/>
      <c r="I3" s="193"/>
    </row>
    <row r="4" spans="1:9" ht="18" x14ac:dyDescent="0.25">
      <c r="A4" s="4"/>
      <c r="B4" s="4"/>
      <c r="C4" s="4"/>
      <c r="D4" s="4"/>
      <c r="E4" s="4"/>
      <c r="F4" s="5"/>
      <c r="G4" s="5"/>
    </row>
    <row r="5" spans="1:9" ht="18" customHeight="1" x14ac:dyDescent="0.25">
      <c r="A5" s="193" t="s">
        <v>4</v>
      </c>
      <c r="B5" s="193"/>
      <c r="C5" s="193"/>
      <c r="D5" s="193"/>
      <c r="E5" s="193"/>
      <c r="F5" s="193"/>
      <c r="G5" s="193"/>
      <c r="H5" s="193"/>
      <c r="I5" s="193"/>
    </row>
    <row r="6" spans="1:9" ht="18" x14ac:dyDescent="0.25">
      <c r="A6" s="4"/>
      <c r="B6" s="4"/>
      <c r="C6" s="4"/>
      <c r="D6" s="4"/>
      <c r="E6" s="4"/>
      <c r="F6" s="5"/>
      <c r="G6" s="5"/>
    </row>
    <row r="7" spans="1:9" ht="15.75" customHeight="1" x14ac:dyDescent="0.25">
      <c r="A7" s="193" t="s">
        <v>49</v>
      </c>
      <c r="B7" s="193"/>
      <c r="C7" s="193"/>
      <c r="D7" s="193"/>
      <c r="E7" s="193"/>
      <c r="F7" s="193"/>
      <c r="G7" s="193"/>
      <c r="H7" s="193"/>
      <c r="I7" s="193"/>
    </row>
    <row r="8" spans="1:9" ht="18" x14ac:dyDescent="0.25">
      <c r="A8" s="4"/>
      <c r="B8" s="4"/>
      <c r="C8" s="4"/>
      <c r="D8" s="4"/>
      <c r="E8" s="4"/>
      <c r="F8" s="5"/>
      <c r="G8" s="5"/>
    </row>
    <row r="9" spans="1:9" ht="25.5" x14ac:dyDescent="0.25">
      <c r="A9" s="18" t="s">
        <v>5</v>
      </c>
      <c r="B9" s="17" t="s">
        <v>6</v>
      </c>
      <c r="C9" s="17" t="s">
        <v>72</v>
      </c>
      <c r="D9" s="17" t="s">
        <v>3</v>
      </c>
      <c r="E9" s="17" t="s">
        <v>87</v>
      </c>
      <c r="F9" s="18" t="s">
        <v>73</v>
      </c>
      <c r="G9" s="18" t="s">
        <v>33</v>
      </c>
      <c r="H9" s="18" t="s">
        <v>27</v>
      </c>
      <c r="I9" s="18" t="s">
        <v>34</v>
      </c>
    </row>
    <row r="10" spans="1:9" ht="18" x14ac:dyDescent="0.25">
      <c r="A10" s="59">
        <v>6</v>
      </c>
      <c r="B10" s="59"/>
      <c r="C10" s="59"/>
      <c r="D10" s="59" t="s">
        <v>7</v>
      </c>
      <c r="E10" s="60">
        <f t="shared" ref="E10:I10" si="0">SUM(E11)</f>
        <v>1586703.04</v>
      </c>
      <c r="F10" s="61">
        <f t="shared" si="0"/>
        <v>1919369</v>
      </c>
      <c r="G10" s="61">
        <f t="shared" si="0"/>
        <v>2515128</v>
      </c>
      <c r="H10" s="61">
        <f t="shared" si="0"/>
        <v>3514542</v>
      </c>
      <c r="I10" s="61">
        <f t="shared" si="0"/>
        <v>2760000</v>
      </c>
    </row>
    <row r="11" spans="1:9" ht="58.5" customHeight="1" x14ac:dyDescent="0.25">
      <c r="A11" s="62"/>
      <c r="B11" s="62">
        <v>67</v>
      </c>
      <c r="C11" s="62"/>
      <c r="D11" s="63" t="s">
        <v>29</v>
      </c>
      <c r="E11" s="64">
        <v>1586703.04</v>
      </c>
      <c r="F11" s="65">
        <v>1919369</v>
      </c>
      <c r="G11" s="137">
        <v>2515128</v>
      </c>
      <c r="H11" s="65">
        <v>3514542</v>
      </c>
      <c r="I11" s="65">
        <v>2760000</v>
      </c>
    </row>
    <row r="12" spans="1:9" ht="19.5" thickBot="1" x14ac:dyDescent="0.3">
      <c r="A12" s="66"/>
      <c r="B12" s="66"/>
      <c r="C12" s="67">
        <v>11</v>
      </c>
      <c r="D12" s="68" t="s">
        <v>74</v>
      </c>
      <c r="E12" s="69"/>
      <c r="F12" s="70"/>
      <c r="G12" s="70"/>
      <c r="H12" s="70"/>
      <c r="I12" s="70"/>
    </row>
    <row r="13" spans="1:9" ht="18" x14ac:dyDescent="0.25">
      <c r="A13" s="59">
        <v>6</v>
      </c>
      <c r="B13" s="59"/>
      <c r="C13" s="59"/>
      <c r="D13" s="59" t="s">
        <v>7</v>
      </c>
      <c r="E13" s="71">
        <f>SUM(E14:E18)</f>
        <v>175659.13</v>
      </c>
      <c r="F13" s="61">
        <f>SUM(F14+F16+F18)</f>
        <v>103844</v>
      </c>
      <c r="G13" s="61">
        <f>SUM(G14+G16+G18)</f>
        <v>94631</v>
      </c>
      <c r="H13" s="61">
        <f>SUM(H14+H16+H18)</f>
        <v>110000</v>
      </c>
      <c r="I13" s="61">
        <f>SUM(I14+I16+I18)</f>
        <v>120000</v>
      </c>
    </row>
    <row r="14" spans="1:9" ht="18.75" x14ac:dyDescent="0.3">
      <c r="A14" s="72"/>
      <c r="B14" s="72">
        <v>64</v>
      </c>
      <c r="C14" s="73"/>
      <c r="D14" s="73" t="s">
        <v>75</v>
      </c>
      <c r="E14" s="74">
        <v>0.36</v>
      </c>
      <c r="F14" s="65">
        <v>40</v>
      </c>
      <c r="G14" s="65">
        <v>10</v>
      </c>
      <c r="H14" s="65">
        <v>10</v>
      </c>
      <c r="I14" s="65">
        <v>10</v>
      </c>
    </row>
    <row r="15" spans="1:9" ht="42.75" x14ac:dyDescent="0.3">
      <c r="A15" s="72"/>
      <c r="B15" s="72"/>
      <c r="C15" s="73">
        <v>25</v>
      </c>
      <c r="D15" s="75" t="s">
        <v>76</v>
      </c>
      <c r="E15" s="76"/>
      <c r="F15" s="65"/>
      <c r="G15" s="65"/>
      <c r="H15" s="65"/>
      <c r="I15" s="65"/>
    </row>
    <row r="16" spans="1:9" ht="57" x14ac:dyDescent="0.3">
      <c r="A16" s="72"/>
      <c r="B16" s="72">
        <v>66</v>
      </c>
      <c r="C16" s="73"/>
      <c r="D16" s="75" t="s">
        <v>123</v>
      </c>
      <c r="E16" s="77">
        <v>170329.1</v>
      </c>
      <c r="F16" s="65">
        <v>103260</v>
      </c>
      <c r="G16" s="65">
        <v>93881</v>
      </c>
      <c r="H16" s="65">
        <v>109000</v>
      </c>
      <c r="I16" s="65">
        <v>119000</v>
      </c>
    </row>
    <row r="17" spans="1:9" ht="42.75" x14ac:dyDescent="0.25">
      <c r="A17" s="72"/>
      <c r="B17" s="72"/>
      <c r="C17" s="73">
        <v>25</v>
      </c>
      <c r="D17" s="75" t="s">
        <v>76</v>
      </c>
      <c r="E17" s="78"/>
      <c r="F17" s="65"/>
      <c r="G17" s="65"/>
      <c r="H17" s="65"/>
      <c r="I17" s="65"/>
    </row>
    <row r="18" spans="1:9" ht="28.5" x14ac:dyDescent="0.3">
      <c r="A18" s="72"/>
      <c r="B18" s="72">
        <v>68</v>
      </c>
      <c r="C18" s="73"/>
      <c r="D18" s="75" t="s">
        <v>78</v>
      </c>
      <c r="E18" s="76">
        <v>5329.67</v>
      </c>
      <c r="F18" s="65">
        <v>544</v>
      </c>
      <c r="G18" s="65">
        <v>740</v>
      </c>
      <c r="H18" s="65">
        <v>990</v>
      </c>
      <c r="I18" s="65">
        <v>990</v>
      </c>
    </row>
    <row r="19" spans="1:9" ht="42.75" x14ac:dyDescent="0.25">
      <c r="A19" s="72"/>
      <c r="B19" s="72"/>
      <c r="C19" s="73">
        <v>25</v>
      </c>
      <c r="D19" s="75" t="s">
        <v>76</v>
      </c>
      <c r="E19" s="78"/>
      <c r="F19" s="65"/>
      <c r="G19" s="65"/>
      <c r="H19" s="65"/>
      <c r="I19" s="65"/>
    </row>
    <row r="20" spans="1:9" ht="30" x14ac:dyDescent="0.25">
      <c r="A20" s="79">
        <v>7</v>
      </c>
      <c r="B20" s="79"/>
      <c r="C20" s="80"/>
      <c r="D20" s="81" t="s">
        <v>8</v>
      </c>
      <c r="E20" s="82">
        <v>707.99</v>
      </c>
      <c r="F20" s="61">
        <f t="shared" ref="F20:I20" si="1">SUM(F21)</f>
        <v>106</v>
      </c>
      <c r="G20" s="61">
        <f t="shared" si="1"/>
        <v>0</v>
      </c>
      <c r="H20" s="61">
        <f t="shared" si="1"/>
        <v>0</v>
      </c>
      <c r="I20" s="61">
        <f t="shared" si="1"/>
        <v>0</v>
      </c>
    </row>
    <row r="21" spans="1:9" ht="43.5" thickBot="1" x14ac:dyDescent="0.3">
      <c r="A21" s="83"/>
      <c r="B21" s="83">
        <v>72</v>
      </c>
      <c r="C21" s="68"/>
      <c r="D21" s="84" t="s">
        <v>28</v>
      </c>
      <c r="E21" s="85">
        <v>93.97</v>
      </c>
      <c r="F21" s="65">
        <v>106</v>
      </c>
      <c r="G21" s="65">
        <v>0</v>
      </c>
      <c r="H21" s="65">
        <v>0</v>
      </c>
      <c r="I21" s="65">
        <v>0</v>
      </c>
    </row>
    <row r="22" spans="1:9" ht="18" x14ac:dyDescent="0.25">
      <c r="A22" s="59">
        <v>6</v>
      </c>
      <c r="B22" s="59"/>
      <c r="C22" s="59"/>
      <c r="D22" s="59" t="s">
        <v>7</v>
      </c>
      <c r="E22" s="86">
        <f>SUM(E23:E26)</f>
        <v>22363.360000000001</v>
      </c>
      <c r="F22" s="61">
        <f>SUM(F23+F25)</f>
        <v>27143</v>
      </c>
      <c r="G22" s="61">
        <f>SUM(G23+G25)</f>
        <v>207119</v>
      </c>
      <c r="H22" s="61">
        <f>SUM(H23+H25)</f>
        <v>133170</v>
      </c>
      <c r="I22" s="61">
        <f>SUM(I23+I25)</f>
        <v>75000</v>
      </c>
    </row>
    <row r="23" spans="1:9" ht="57" x14ac:dyDescent="0.3">
      <c r="A23" s="72"/>
      <c r="B23" s="72">
        <v>63</v>
      </c>
      <c r="C23" s="73"/>
      <c r="D23" s="75" t="s">
        <v>79</v>
      </c>
      <c r="E23" s="77">
        <v>12130.27</v>
      </c>
      <c r="F23" s="65">
        <v>19710</v>
      </c>
      <c r="G23" s="65">
        <v>195792</v>
      </c>
      <c r="H23" s="65">
        <v>120516</v>
      </c>
      <c r="I23" s="65">
        <v>62346</v>
      </c>
    </row>
    <row r="24" spans="1:9" ht="42.75" x14ac:dyDescent="0.3">
      <c r="A24" s="72"/>
      <c r="B24" s="72"/>
      <c r="C24" s="73">
        <v>55</v>
      </c>
      <c r="D24" s="75" t="s">
        <v>80</v>
      </c>
      <c r="E24" s="76"/>
      <c r="F24" s="65"/>
      <c r="G24" s="65"/>
      <c r="H24" s="65"/>
      <c r="I24" s="65"/>
    </row>
    <row r="25" spans="1:9" ht="57" x14ac:dyDescent="0.3">
      <c r="A25" s="72"/>
      <c r="B25" s="72">
        <v>66</v>
      </c>
      <c r="C25" s="73"/>
      <c r="D25" s="75" t="s">
        <v>77</v>
      </c>
      <c r="E25" s="76">
        <v>10233.09</v>
      </c>
      <c r="F25" s="65">
        <v>7433</v>
      </c>
      <c r="G25" s="65">
        <v>11327</v>
      </c>
      <c r="H25" s="65">
        <v>12654</v>
      </c>
      <c r="I25" s="65">
        <v>12654</v>
      </c>
    </row>
    <row r="26" spans="1:9" ht="43.5" thickBot="1" x14ac:dyDescent="0.35">
      <c r="A26" s="83"/>
      <c r="B26" s="83"/>
      <c r="C26" s="68">
        <v>55</v>
      </c>
      <c r="D26" s="87" t="s">
        <v>80</v>
      </c>
      <c r="E26" s="88"/>
      <c r="F26" s="89"/>
      <c r="G26" s="89"/>
      <c r="H26" s="89"/>
      <c r="I26" s="89"/>
    </row>
    <row r="27" spans="1:9" ht="18.75" x14ac:dyDescent="0.3">
      <c r="A27" s="90"/>
      <c r="B27" s="90"/>
      <c r="C27" s="91"/>
      <c r="D27" s="92" t="s">
        <v>81</v>
      </c>
      <c r="E27" s="93">
        <f t="shared" ref="E27:I27" si="2">SUM(E28)</f>
        <v>31533.56</v>
      </c>
      <c r="F27" s="94">
        <f t="shared" si="2"/>
        <v>10618</v>
      </c>
      <c r="G27" s="94">
        <f t="shared" si="2"/>
        <v>6100</v>
      </c>
      <c r="H27" s="94">
        <f t="shared" si="2"/>
        <v>6100</v>
      </c>
      <c r="I27" s="94">
        <f t="shared" si="2"/>
        <v>6200</v>
      </c>
    </row>
    <row r="28" spans="1:9" ht="28.5" x14ac:dyDescent="0.3">
      <c r="A28" s="95"/>
      <c r="B28" s="96"/>
      <c r="C28" s="96">
        <v>29</v>
      </c>
      <c r="D28" s="75" t="s">
        <v>82</v>
      </c>
      <c r="E28" s="76">
        <v>31533.56</v>
      </c>
      <c r="F28" s="97">
        <v>10618</v>
      </c>
      <c r="G28" s="97">
        <v>6100</v>
      </c>
      <c r="H28" s="97">
        <v>6100</v>
      </c>
      <c r="I28" s="97">
        <v>6200</v>
      </c>
    </row>
    <row r="29" spans="1:9" ht="18.75" x14ac:dyDescent="0.3">
      <c r="A29" s="98"/>
      <c r="B29" s="99"/>
      <c r="C29" s="99"/>
      <c r="D29" s="100"/>
      <c r="E29" s="145"/>
      <c r="F29" s="146"/>
      <c r="G29" s="146"/>
      <c r="H29" s="146"/>
      <c r="I29" s="146"/>
    </row>
    <row r="30" spans="1:9" ht="18.75" x14ac:dyDescent="0.3">
      <c r="A30" s="98"/>
      <c r="B30" s="99"/>
      <c r="C30" s="99"/>
      <c r="D30" s="100"/>
      <c r="E30" s="145"/>
      <c r="F30" s="146"/>
      <c r="G30" s="146"/>
      <c r="H30" s="146"/>
      <c r="I30" s="146"/>
    </row>
    <row r="31" spans="1:9" ht="15.75" x14ac:dyDescent="0.25">
      <c r="A31" s="193" t="s">
        <v>86</v>
      </c>
      <c r="B31" s="193"/>
      <c r="C31" s="193"/>
      <c r="D31" s="193"/>
      <c r="E31" s="193"/>
      <c r="F31" s="193"/>
      <c r="G31" s="193"/>
      <c r="H31" s="193"/>
      <c r="I31" s="193"/>
    </row>
    <row r="32" spans="1:9" ht="18.75" x14ac:dyDescent="0.3">
      <c r="A32" s="98"/>
      <c r="B32" s="99"/>
      <c r="C32" s="99"/>
      <c r="D32" s="100"/>
      <c r="E32" s="145"/>
      <c r="F32" s="146"/>
      <c r="G32" s="146"/>
      <c r="H32" s="146"/>
      <c r="I32" s="146"/>
    </row>
    <row r="33" spans="1:9" ht="25.5" x14ac:dyDescent="0.25">
      <c r="A33" s="18" t="s">
        <v>5</v>
      </c>
      <c r="B33" s="17" t="s">
        <v>6</v>
      </c>
      <c r="C33" s="17" t="s">
        <v>72</v>
      </c>
      <c r="D33" s="17" t="s">
        <v>9</v>
      </c>
      <c r="E33" s="18" t="s">
        <v>87</v>
      </c>
      <c r="F33" s="18" t="s">
        <v>73</v>
      </c>
      <c r="G33" s="18" t="s">
        <v>33</v>
      </c>
      <c r="H33" s="18" t="s">
        <v>27</v>
      </c>
      <c r="I33" s="18" t="s">
        <v>34</v>
      </c>
    </row>
    <row r="34" spans="1:9" ht="18" x14ac:dyDescent="0.25">
      <c r="A34" s="59">
        <v>3</v>
      </c>
      <c r="B34" s="59"/>
      <c r="C34" s="59"/>
      <c r="D34" s="59" t="s">
        <v>10</v>
      </c>
      <c r="E34" s="101">
        <v>1567619.23</v>
      </c>
      <c r="F34" s="102">
        <f>SUM(F35+F37+F39+F41)</f>
        <v>1877203</v>
      </c>
      <c r="G34" s="102">
        <f>SUM(G35+G37+G39+G41)</f>
        <v>2372598</v>
      </c>
      <c r="H34" s="102">
        <f>SUM(H35+H37+H39+H41)</f>
        <v>3384542</v>
      </c>
      <c r="I34" s="102">
        <f>SUM(I35+I37+I39+I41)</f>
        <v>2700000</v>
      </c>
    </row>
    <row r="35" spans="1:9" ht="18" x14ac:dyDescent="0.25">
      <c r="A35" s="62"/>
      <c r="B35" s="63">
        <v>31</v>
      </c>
      <c r="C35" s="63"/>
      <c r="D35" s="63" t="s">
        <v>11</v>
      </c>
      <c r="E35" s="64">
        <v>1196481.46</v>
      </c>
      <c r="F35" s="104">
        <v>1417918</v>
      </c>
      <c r="G35" s="171">
        <v>1690452</v>
      </c>
      <c r="H35" s="171">
        <v>1906648</v>
      </c>
      <c r="I35" s="171">
        <v>1920000</v>
      </c>
    </row>
    <row r="36" spans="1:9" ht="18.75" x14ac:dyDescent="0.3">
      <c r="A36" s="72"/>
      <c r="B36" s="72"/>
      <c r="C36" s="73">
        <v>11</v>
      </c>
      <c r="D36" s="73" t="s">
        <v>74</v>
      </c>
      <c r="E36" s="105"/>
      <c r="F36" s="104"/>
      <c r="G36" s="172"/>
      <c r="H36" s="171"/>
      <c r="I36" s="171"/>
    </row>
    <row r="37" spans="1:9" ht="18" x14ac:dyDescent="0.25">
      <c r="A37" s="72"/>
      <c r="B37" s="72">
        <v>32</v>
      </c>
      <c r="C37" s="73"/>
      <c r="D37" s="72" t="s">
        <v>22</v>
      </c>
      <c r="E37" s="106">
        <v>351915.13</v>
      </c>
      <c r="F37" s="104">
        <v>447340</v>
      </c>
      <c r="G37" s="171">
        <v>640546</v>
      </c>
      <c r="H37" s="171">
        <v>1473894</v>
      </c>
      <c r="I37" s="171">
        <v>776000</v>
      </c>
    </row>
    <row r="38" spans="1:9" ht="18.75" x14ac:dyDescent="0.3">
      <c r="A38" s="72"/>
      <c r="B38" s="72"/>
      <c r="C38" s="73">
        <v>11</v>
      </c>
      <c r="D38" s="73" t="s">
        <v>74</v>
      </c>
      <c r="E38" s="105"/>
      <c r="F38" s="104"/>
      <c r="G38" s="172"/>
      <c r="H38" s="171"/>
      <c r="I38" s="171"/>
    </row>
    <row r="39" spans="1:9" ht="18" x14ac:dyDescent="0.25">
      <c r="A39" s="72"/>
      <c r="B39" s="72">
        <v>34</v>
      </c>
      <c r="C39" s="73"/>
      <c r="D39" s="72" t="s">
        <v>83</v>
      </c>
      <c r="E39" s="106">
        <v>19222.650000000001</v>
      </c>
      <c r="F39" s="104">
        <v>3318</v>
      </c>
      <c r="G39" s="171">
        <v>3500</v>
      </c>
      <c r="H39" s="171">
        <v>4000</v>
      </c>
      <c r="I39" s="171">
        <v>4000</v>
      </c>
    </row>
    <row r="40" spans="1:9" ht="15.75" customHeight="1" x14ac:dyDescent="0.25">
      <c r="A40" s="72"/>
      <c r="B40" s="72"/>
      <c r="C40" s="73">
        <v>11</v>
      </c>
      <c r="D40" s="73" t="s">
        <v>74</v>
      </c>
      <c r="E40" s="107"/>
      <c r="F40" s="104"/>
      <c r="G40" s="172"/>
      <c r="H40" s="171"/>
      <c r="I40" s="171"/>
    </row>
    <row r="41" spans="1:9" ht="18" x14ac:dyDescent="0.25">
      <c r="A41" s="72"/>
      <c r="B41" s="72">
        <v>38</v>
      </c>
      <c r="C41" s="73"/>
      <c r="D41" s="72" t="s">
        <v>84</v>
      </c>
      <c r="E41" s="135">
        <v>0</v>
      </c>
      <c r="F41" s="104">
        <v>8627</v>
      </c>
      <c r="G41" s="171">
        <v>38100</v>
      </c>
      <c r="H41" s="171">
        <v>0</v>
      </c>
      <c r="I41" s="171">
        <v>0</v>
      </c>
    </row>
    <row r="42" spans="1:9" ht="18.75" x14ac:dyDescent="0.25">
      <c r="A42" s="72"/>
      <c r="B42" s="72"/>
      <c r="C42" s="73">
        <v>11</v>
      </c>
      <c r="D42" s="73" t="s">
        <v>74</v>
      </c>
      <c r="E42" s="107"/>
      <c r="F42" s="104"/>
      <c r="G42" s="172"/>
      <c r="H42" s="171"/>
      <c r="I42" s="171"/>
    </row>
    <row r="43" spans="1:9" ht="30" x14ac:dyDescent="0.25">
      <c r="A43" s="108">
        <v>4</v>
      </c>
      <c r="B43" s="109"/>
      <c r="C43" s="109"/>
      <c r="D43" s="81" t="s">
        <v>12</v>
      </c>
      <c r="E43" s="110">
        <f>SUM(E46)</f>
        <v>19083.810000000001</v>
      </c>
      <c r="F43" s="111">
        <f>SUM(F46)</f>
        <v>42166</v>
      </c>
      <c r="G43" s="174">
        <f>SUM(G44:G48)</f>
        <v>142530</v>
      </c>
      <c r="H43" s="174">
        <f>SUM(H46)</f>
        <v>130000</v>
      </c>
      <c r="I43" s="174">
        <f>SUM(I46)</f>
        <v>60000</v>
      </c>
    </row>
    <row r="44" spans="1:9" ht="43.5" customHeight="1" x14ac:dyDescent="0.25">
      <c r="A44" s="63"/>
      <c r="B44" s="63">
        <v>41</v>
      </c>
      <c r="C44" s="63"/>
      <c r="D44" s="112" t="s">
        <v>13</v>
      </c>
      <c r="E44" s="136">
        <v>0</v>
      </c>
      <c r="F44" s="104">
        <v>0</v>
      </c>
      <c r="G44" s="171">
        <v>3300</v>
      </c>
      <c r="H44" s="171">
        <v>0</v>
      </c>
      <c r="I44" s="171">
        <v>0</v>
      </c>
    </row>
    <row r="45" spans="1:9" ht="15.75" customHeight="1" x14ac:dyDescent="0.25">
      <c r="A45" s="63"/>
      <c r="B45" s="63"/>
      <c r="C45" s="73">
        <v>11</v>
      </c>
      <c r="D45" s="73" t="s">
        <v>74</v>
      </c>
      <c r="E45" s="107"/>
      <c r="F45" s="104"/>
      <c r="G45" s="171"/>
      <c r="H45" s="171"/>
      <c r="I45" s="171"/>
    </row>
    <row r="46" spans="1:9" ht="42.75" x14ac:dyDescent="0.25">
      <c r="A46" s="63"/>
      <c r="B46" s="63">
        <v>42</v>
      </c>
      <c r="C46" s="63"/>
      <c r="D46" s="112" t="s">
        <v>30</v>
      </c>
      <c r="E46" s="113">
        <v>19083.810000000001</v>
      </c>
      <c r="F46" s="104">
        <v>42166</v>
      </c>
      <c r="G46" s="171">
        <v>122180</v>
      </c>
      <c r="H46" s="171">
        <v>130000</v>
      </c>
      <c r="I46" s="171">
        <v>60000</v>
      </c>
    </row>
    <row r="47" spans="1:9" ht="19.5" thickBot="1" x14ac:dyDescent="0.3">
      <c r="A47" s="67"/>
      <c r="B47" s="67"/>
      <c r="C47" s="68">
        <v>11</v>
      </c>
      <c r="D47" s="68" t="s">
        <v>74</v>
      </c>
      <c r="E47" s="69"/>
      <c r="F47" s="114"/>
      <c r="G47" s="175"/>
      <c r="H47" s="175"/>
      <c r="I47" s="175"/>
    </row>
    <row r="48" spans="1:9" ht="28.5" x14ac:dyDescent="0.25">
      <c r="A48" s="63"/>
      <c r="B48" s="63">
        <v>45</v>
      </c>
      <c r="C48" s="63"/>
      <c r="D48" s="112" t="s">
        <v>85</v>
      </c>
      <c r="E48" s="127">
        <v>0</v>
      </c>
      <c r="F48" s="104">
        <v>0</v>
      </c>
      <c r="G48" s="171">
        <v>17050</v>
      </c>
      <c r="H48" s="171">
        <v>0</v>
      </c>
      <c r="I48" s="171">
        <v>0</v>
      </c>
    </row>
    <row r="49" spans="1:9" ht="19.5" thickBot="1" x14ac:dyDescent="0.3">
      <c r="A49" s="67"/>
      <c r="B49" s="67"/>
      <c r="C49" s="68">
        <v>11</v>
      </c>
      <c r="D49" s="68" t="s">
        <v>74</v>
      </c>
      <c r="E49" s="69"/>
      <c r="F49" s="114"/>
      <c r="G49" s="173"/>
      <c r="H49" s="175"/>
      <c r="I49" s="175"/>
    </row>
    <row r="50" spans="1:9" ht="18.75" x14ac:dyDescent="0.25">
      <c r="A50" s="115"/>
      <c r="B50" s="115"/>
      <c r="C50" s="116"/>
      <c r="D50" s="116"/>
      <c r="E50" s="117"/>
      <c r="F50" s="118"/>
      <c r="G50" s="118"/>
      <c r="H50" s="118"/>
      <c r="I50" s="118"/>
    </row>
    <row r="51" spans="1:9" ht="18" x14ac:dyDescent="0.25">
      <c r="A51" s="119">
        <v>3</v>
      </c>
      <c r="B51" s="119"/>
      <c r="C51" s="119"/>
      <c r="D51" s="119" t="s">
        <v>10</v>
      </c>
      <c r="E51" s="120">
        <f>SUM(E52:E56)</f>
        <v>82731.399999999994</v>
      </c>
      <c r="F51" s="121">
        <f t="shared" ref="F51" si="3">SUM(F52+F54+F56)</f>
        <v>103844</v>
      </c>
      <c r="G51" s="121">
        <f>SUM(G52+G54+G56)</f>
        <v>94631</v>
      </c>
      <c r="H51" s="121">
        <f t="shared" ref="H51:I51" si="4">SUM(H52+H54+H56)</f>
        <v>110000</v>
      </c>
      <c r="I51" s="121">
        <f t="shared" si="4"/>
        <v>120000</v>
      </c>
    </row>
    <row r="52" spans="1:9" ht="18" x14ac:dyDescent="0.25">
      <c r="A52" s="62"/>
      <c r="B52" s="63">
        <v>31</v>
      </c>
      <c r="C52" s="63"/>
      <c r="D52" s="63" t="s">
        <v>11</v>
      </c>
      <c r="E52" s="122">
        <v>8562.91</v>
      </c>
      <c r="F52" s="104">
        <v>5310</v>
      </c>
      <c r="G52" s="104">
        <v>6500</v>
      </c>
      <c r="H52" s="104">
        <v>20000</v>
      </c>
      <c r="I52" s="104">
        <v>20000</v>
      </c>
    </row>
    <row r="53" spans="1:9" ht="42.75" x14ac:dyDescent="0.3">
      <c r="A53" s="72"/>
      <c r="B53" s="72"/>
      <c r="C53" s="73">
        <v>25</v>
      </c>
      <c r="D53" s="75" t="s">
        <v>76</v>
      </c>
      <c r="E53" s="123"/>
      <c r="F53" s="104"/>
      <c r="G53" s="104"/>
      <c r="H53" s="104"/>
      <c r="I53" s="104"/>
    </row>
    <row r="54" spans="1:9" ht="18" x14ac:dyDescent="0.25">
      <c r="A54" s="72"/>
      <c r="B54" s="72">
        <v>32</v>
      </c>
      <c r="C54" s="73"/>
      <c r="D54" s="72" t="s">
        <v>22</v>
      </c>
      <c r="E54" s="124">
        <v>74168.149999999994</v>
      </c>
      <c r="F54" s="104">
        <v>98162</v>
      </c>
      <c r="G54" s="104">
        <v>87031</v>
      </c>
      <c r="H54" s="104">
        <v>90000</v>
      </c>
      <c r="I54" s="104">
        <v>100000</v>
      </c>
    </row>
    <row r="55" spans="1:9" ht="42.75" x14ac:dyDescent="0.3">
      <c r="A55" s="72"/>
      <c r="B55" s="72"/>
      <c r="C55" s="73">
        <v>25</v>
      </c>
      <c r="D55" s="75" t="s">
        <v>76</v>
      </c>
      <c r="E55" s="123"/>
      <c r="F55" s="104"/>
      <c r="G55" s="104"/>
      <c r="H55" s="104"/>
      <c r="I55" s="104"/>
    </row>
    <row r="56" spans="1:9" ht="18" x14ac:dyDescent="0.25">
      <c r="A56" s="72"/>
      <c r="B56" s="72">
        <v>34</v>
      </c>
      <c r="C56" s="73"/>
      <c r="D56" s="72" t="s">
        <v>83</v>
      </c>
      <c r="E56" s="124">
        <v>0.34</v>
      </c>
      <c r="F56" s="104">
        <v>372</v>
      </c>
      <c r="G56" s="104">
        <v>1100</v>
      </c>
      <c r="H56" s="104">
        <v>0</v>
      </c>
      <c r="I56" s="104">
        <v>0</v>
      </c>
    </row>
    <row r="57" spans="1:9" ht="42.75" x14ac:dyDescent="0.3">
      <c r="A57" s="72"/>
      <c r="B57" s="72"/>
      <c r="C57" s="73">
        <v>25</v>
      </c>
      <c r="D57" s="75" t="s">
        <v>76</v>
      </c>
      <c r="E57" s="123"/>
      <c r="F57" s="104"/>
      <c r="G57" s="104"/>
      <c r="H57" s="104"/>
      <c r="I57" s="104"/>
    </row>
    <row r="58" spans="1:9" ht="30" x14ac:dyDescent="0.25">
      <c r="A58" s="108">
        <v>4</v>
      </c>
      <c r="B58" s="109"/>
      <c r="C58" s="109"/>
      <c r="D58" s="81" t="s">
        <v>12</v>
      </c>
      <c r="E58" s="125">
        <v>30428.22</v>
      </c>
      <c r="F58" s="103">
        <f t="shared" ref="F58:I58" si="5">SUM(F62)</f>
        <v>106</v>
      </c>
      <c r="G58" s="103">
        <f t="shared" si="5"/>
        <v>0</v>
      </c>
      <c r="H58" s="103">
        <f t="shared" si="5"/>
        <v>0</v>
      </c>
      <c r="I58" s="103">
        <f t="shared" si="5"/>
        <v>0</v>
      </c>
    </row>
    <row r="59" spans="1:9" ht="18" x14ac:dyDescent="0.25">
      <c r="A59" s="108"/>
      <c r="B59" s="109"/>
      <c r="C59" s="109"/>
      <c r="D59" s="81"/>
      <c r="E59" s="126"/>
      <c r="F59" s="103"/>
      <c r="G59" s="103"/>
      <c r="H59" s="103"/>
      <c r="I59" s="103"/>
    </row>
    <row r="60" spans="1:9" ht="42.75" x14ac:dyDescent="0.25">
      <c r="A60" s="63"/>
      <c r="B60" s="63">
        <v>41</v>
      </c>
      <c r="C60" s="63"/>
      <c r="D60" s="112" t="s">
        <v>13</v>
      </c>
      <c r="E60" s="127">
        <v>4397.7700000000004</v>
      </c>
      <c r="F60" s="104">
        <v>0</v>
      </c>
      <c r="G60" s="104">
        <v>0</v>
      </c>
      <c r="H60" s="104">
        <v>0</v>
      </c>
      <c r="I60" s="104">
        <v>0</v>
      </c>
    </row>
    <row r="61" spans="1:9" ht="43.5" thickBot="1" x14ac:dyDescent="0.3">
      <c r="A61" s="83"/>
      <c r="B61" s="83"/>
      <c r="C61" s="68">
        <v>25</v>
      </c>
      <c r="D61" s="87" t="s">
        <v>76</v>
      </c>
      <c r="E61" s="128"/>
      <c r="F61" s="114"/>
      <c r="G61" s="114"/>
      <c r="H61" s="114"/>
      <c r="I61" s="114"/>
    </row>
    <row r="62" spans="1:9" ht="42.75" x14ac:dyDescent="0.25">
      <c r="A62" s="63"/>
      <c r="B62" s="63">
        <v>42</v>
      </c>
      <c r="C62" s="63"/>
      <c r="D62" s="112" t="s">
        <v>30</v>
      </c>
      <c r="E62" s="127">
        <v>24289.45</v>
      </c>
      <c r="F62" s="104">
        <v>106</v>
      </c>
      <c r="G62" s="104">
        <v>0</v>
      </c>
      <c r="H62" s="104">
        <v>0</v>
      </c>
      <c r="I62" s="104">
        <v>0</v>
      </c>
    </row>
    <row r="63" spans="1:9" ht="43.5" thickBot="1" x14ac:dyDescent="0.3">
      <c r="A63" s="83"/>
      <c r="B63" s="83"/>
      <c r="C63" s="68">
        <v>25</v>
      </c>
      <c r="D63" s="87" t="s">
        <v>76</v>
      </c>
      <c r="E63" s="128"/>
      <c r="F63" s="114"/>
      <c r="G63" s="114"/>
      <c r="H63" s="114"/>
      <c r="I63" s="114"/>
    </row>
    <row r="64" spans="1:9" ht="28.5" x14ac:dyDescent="0.25">
      <c r="A64" s="63"/>
      <c r="B64" s="63">
        <v>45</v>
      </c>
      <c r="C64" s="63"/>
      <c r="D64" s="112" t="s">
        <v>85</v>
      </c>
      <c r="E64" s="127">
        <v>1740.99</v>
      </c>
      <c r="F64" s="104">
        <v>0</v>
      </c>
      <c r="G64" s="104">
        <v>0</v>
      </c>
      <c r="H64" s="104">
        <v>0</v>
      </c>
      <c r="I64" s="104">
        <v>0</v>
      </c>
    </row>
    <row r="65" spans="1:9" ht="43.5" thickBot="1" x14ac:dyDescent="0.3">
      <c r="A65" s="83"/>
      <c r="B65" s="83"/>
      <c r="C65" s="68">
        <v>25</v>
      </c>
      <c r="D65" s="87" t="s">
        <v>76</v>
      </c>
      <c r="E65" s="129"/>
      <c r="F65" s="114"/>
      <c r="G65" s="114"/>
      <c r="H65" s="114"/>
      <c r="I65" s="114"/>
    </row>
    <row r="66" spans="1:9" ht="18" x14ac:dyDescent="0.25">
      <c r="A66" s="119">
        <v>3</v>
      </c>
      <c r="B66" s="119"/>
      <c r="C66" s="119"/>
      <c r="D66" s="119" t="s">
        <v>10</v>
      </c>
      <c r="E66" s="130">
        <f>SUM(E69)</f>
        <v>15197.27</v>
      </c>
      <c r="F66" s="121">
        <f t="shared" ref="F66:I66" si="6">SUM(F69)</f>
        <v>20506</v>
      </c>
      <c r="G66" s="121">
        <f>SUM(G67+G69)</f>
        <v>107059</v>
      </c>
      <c r="H66" s="121">
        <f>SUM(H67+H69)</f>
        <v>123170</v>
      </c>
      <c r="I66" s="121">
        <f t="shared" si="6"/>
        <v>65000</v>
      </c>
    </row>
    <row r="67" spans="1:9" ht="18" x14ac:dyDescent="0.25">
      <c r="A67" s="62"/>
      <c r="B67" s="63">
        <v>31</v>
      </c>
      <c r="C67" s="63"/>
      <c r="D67" s="63" t="s">
        <v>11</v>
      </c>
      <c r="E67" s="131">
        <v>0</v>
      </c>
      <c r="F67" s="104">
        <v>0</v>
      </c>
      <c r="G67" s="104">
        <v>19799</v>
      </c>
      <c r="H67" s="104">
        <v>26592</v>
      </c>
      <c r="I67" s="104">
        <v>0</v>
      </c>
    </row>
    <row r="68" spans="1:9" ht="42.75" x14ac:dyDescent="0.25">
      <c r="A68" s="72"/>
      <c r="B68" s="72"/>
      <c r="C68" s="73">
        <v>55</v>
      </c>
      <c r="D68" s="75" t="s">
        <v>76</v>
      </c>
      <c r="E68" s="78"/>
      <c r="F68" s="104"/>
      <c r="G68" s="104"/>
      <c r="H68" s="104"/>
      <c r="I68" s="104"/>
    </row>
    <row r="69" spans="1:9" ht="18" x14ac:dyDescent="0.25">
      <c r="A69" s="62"/>
      <c r="B69" s="63">
        <v>32</v>
      </c>
      <c r="C69" s="63"/>
      <c r="D69" s="63" t="s">
        <v>11</v>
      </c>
      <c r="E69" s="64">
        <v>15197.27</v>
      </c>
      <c r="F69" s="104">
        <v>20506</v>
      </c>
      <c r="G69" s="104">
        <v>87260</v>
      </c>
      <c r="H69" s="104">
        <v>96578</v>
      </c>
      <c r="I69" s="104">
        <v>65000</v>
      </c>
    </row>
    <row r="70" spans="1:9" ht="42.75" x14ac:dyDescent="0.25">
      <c r="A70" s="72"/>
      <c r="B70" s="72"/>
      <c r="C70" s="73">
        <v>55</v>
      </c>
      <c r="D70" s="75" t="s">
        <v>80</v>
      </c>
      <c r="E70" s="78"/>
      <c r="F70" s="104"/>
      <c r="G70" s="104"/>
      <c r="H70" s="104"/>
      <c r="I70" s="104"/>
    </row>
    <row r="71" spans="1:9" ht="30" x14ac:dyDescent="0.25">
      <c r="A71" s="108">
        <v>4</v>
      </c>
      <c r="B71" s="109"/>
      <c r="C71" s="109"/>
      <c r="D71" s="81" t="s">
        <v>12</v>
      </c>
      <c r="E71" s="125">
        <f>SUM(E72)</f>
        <v>6636.14</v>
      </c>
      <c r="F71" s="103">
        <f t="shared" ref="F71:I71" si="7">SUM(F72)</f>
        <v>6637</v>
      </c>
      <c r="G71" s="103">
        <f t="shared" si="7"/>
        <v>102960</v>
      </c>
      <c r="H71" s="103">
        <f t="shared" si="7"/>
        <v>10000</v>
      </c>
      <c r="I71" s="103">
        <f t="shared" si="7"/>
        <v>10000</v>
      </c>
    </row>
    <row r="72" spans="1:9" ht="42.75" x14ac:dyDescent="0.25">
      <c r="A72" s="63"/>
      <c r="B72" s="63">
        <v>42</v>
      </c>
      <c r="C72" s="63"/>
      <c r="D72" s="112" t="s">
        <v>30</v>
      </c>
      <c r="E72" s="127">
        <v>6636.14</v>
      </c>
      <c r="F72" s="104">
        <v>6637</v>
      </c>
      <c r="G72" s="104">
        <v>102960</v>
      </c>
      <c r="H72" s="104">
        <v>10000</v>
      </c>
      <c r="I72" s="104">
        <v>10000</v>
      </c>
    </row>
    <row r="73" spans="1:9" ht="43.5" thickBot="1" x14ac:dyDescent="0.3">
      <c r="A73" s="83"/>
      <c r="B73" s="83"/>
      <c r="C73" s="68">
        <v>55</v>
      </c>
      <c r="D73" s="87" t="s">
        <v>80</v>
      </c>
      <c r="E73" s="132"/>
      <c r="F73" s="114"/>
      <c r="G73" s="114"/>
      <c r="H73" s="114"/>
      <c r="I73" s="114"/>
    </row>
    <row r="74" spans="1:9" ht="18" x14ac:dyDescent="0.25">
      <c r="A74" s="119">
        <v>3</v>
      </c>
      <c r="B74" s="119"/>
      <c r="C74" s="119"/>
      <c r="D74" s="119" t="s">
        <v>10</v>
      </c>
      <c r="E74" s="120">
        <f>SUM(E75:E77)</f>
        <v>24126.52</v>
      </c>
      <c r="F74" s="121">
        <f>SUM(F77)</f>
        <v>10618</v>
      </c>
      <c r="G74" s="121">
        <f>SUM(G77)</f>
        <v>6100</v>
      </c>
      <c r="H74" s="121">
        <f>SUM(H77)</f>
        <v>6100</v>
      </c>
      <c r="I74" s="121">
        <f>SUM(I77)</f>
        <v>6200</v>
      </c>
    </row>
    <row r="75" spans="1:9" ht="18" x14ac:dyDescent="0.25">
      <c r="A75" s="62"/>
      <c r="B75" s="63">
        <v>31</v>
      </c>
      <c r="C75" s="63"/>
      <c r="D75" s="63" t="s">
        <v>11</v>
      </c>
      <c r="E75" s="131">
        <v>4645.3</v>
      </c>
      <c r="F75" s="104">
        <v>0</v>
      </c>
      <c r="G75" s="104">
        <v>0</v>
      </c>
      <c r="H75" s="104">
        <v>0</v>
      </c>
      <c r="I75" s="104">
        <v>0</v>
      </c>
    </row>
    <row r="76" spans="1:9" ht="28.5" x14ac:dyDescent="0.25">
      <c r="A76" s="72"/>
      <c r="B76" s="72"/>
      <c r="C76" s="73">
        <v>29</v>
      </c>
      <c r="D76" s="75" t="s">
        <v>82</v>
      </c>
      <c r="E76" s="133"/>
      <c r="F76" s="104"/>
      <c r="G76" s="104"/>
      <c r="H76" s="104"/>
      <c r="I76" s="104"/>
    </row>
    <row r="77" spans="1:9" ht="18" x14ac:dyDescent="0.25">
      <c r="A77" s="62"/>
      <c r="B77" s="63">
        <v>32</v>
      </c>
      <c r="C77" s="63"/>
      <c r="D77" s="63" t="s">
        <v>11</v>
      </c>
      <c r="E77" s="131">
        <v>19481.22</v>
      </c>
      <c r="F77" s="104">
        <v>10618</v>
      </c>
      <c r="G77" s="104">
        <v>6100</v>
      </c>
      <c r="H77" s="104">
        <v>6100</v>
      </c>
      <c r="I77" s="104">
        <v>6200</v>
      </c>
    </row>
    <row r="78" spans="1:9" ht="28.5" x14ac:dyDescent="0.25">
      <c r="A78" s="72"/>
      <c r="B78" s="72"/>
      <c r="C78" s="73">
        <v>29</v>
      </c>
      <c r="D78" s="75" t="s">
        <v>82</v>
      </c>
      <c r="E78" s="78"/>
      <c r="F78" s="104"/>
      <c r="G78" s="104"/>
      <c r="H78" s="104"/>
      <c r="I78" s="104"/>
    </row>
    <row r="79" spans="1:9" x14ac:dyDescent="0.25">
      <c r="F79" s="134"/>
    </row>
    <row r="80" spans="1:9" x14ac:dyDescent="0.25">
      <c r="F80" s="134"/>
    </row>
    <row r="81" spans="6:6" x14ac:dyDescent="0.25">
      <c r="F81" s="134"/>
    </row>
    <row r="82" spans="6:6" x14ac:dyDescent="0.25">
      <c r="F82" s="134"/>
    </row>
    <row r="83" spans="6:6" x14ac:dyDescent="0.25">
      <c r="F83" s="134"/>
    </row>
    <row r="84" spans="6:6" x14ac:dyDescent="0.25">
      <c r="F84" s="134"/>
    </row>
    <row r="85" spans="6:6" x14ac:dyDescent="0.25">
      <c r="F85" s="134"/>
    </row>
    <row r="86" spans="6:6" x14ac:dyDescent="0.25">
      <c r="F86" s="134"/>
    </row>
    <row r="87" spans="6:6" x14ac:dyDescent="0.25">
      <c r="F87" s="134"/>
    </row>
    <row r="88" spans="6:6" x14ac:dyDescent="0.25">
      <c r="F88" s="134"/>
    </row>
    <row r="89" spans="6:6" x14ac:dyDescent="0.25">
      <c r="F89" s="134"/>
    </row>
    <row r="90" spans="6:6" x14ac:dyDescent="0.25">
      <c r="F90" s="134"/>
    </row>
    <row r="91" spans="6:6" x14ac:dyDescent="0.25">
      <c r="F91" s="134"/>
    </row>
    <row r="92" spans="6:6" x14ac:dyDescent="0.25">
      <c r="F92" s="134"/>
    </row>
    <row r="93" spans="6:6" x14ac:dyDescent="0.25">
      <c r="F93" s="134"/>
    </row>
    <row r="94" spans="6:6" x14ac:dyDescent="0.25">
      <c r="F94" s="134"/>
    </row>
    <row r="95" spans="6:6" x14ac:dyDescent="0.25">
      <c r="F95" s="134"/>
    </row>
    <row r="96" spans="6:6" x14ac:dyDescent="0.25">
      <c r="F96" s="134"/>
    </row>
    <row r="97" spans="6:6" x14ac:dyDescent="0.25">
      <c r="F97" s="134"/>
    </row>
    <row r="98" spans="6:6" x14ac:dyDescent="0.25">
      <c r="F98" s="134"/>
    </row>
    <row r="99" spans="6:6" x14ac:dyDescent="0.25">
      <c r="F99" s="134"/>
    </row>
    <row r="100" spans="6:6" x14ac:dyDescent="0.25">
      <c r="F100" s="134"/>
    </row>
    <row r="101" spans="6:6" x14ac:dyDescent="0.25">
      <c r="F101" s="134"/>
    </row>
    <row r="102" spans="6:6" x14ac:dyDescent="0.25">
      <c r="F102" s="134"/>
    </row>
    <row r="103" spans="6:6" x14ac:dyDescent="0.25">
      <c r="F103" s="134"/>
    </row>
    <row r="104" spans="6:6" x14ac:dyDescent="0.25">
      <c r="F104" s="134"/>
    </row>
    <row r="105" spans="6:6" x14ac:dyDescent="0.25">
      <c r="F105" s="134"/>
    </row>
    <row r="106" spans="6:6" x14ac:dyDescent="0.25">
      <c r="F106" s="134"/>
    </row>
    <row r="107" spans="6:6" x14ac:dyDescent="0.25">
      <c r="F107" s="134"/>
    </row>
    <row r="108" spans="6:6" x14ac:dyDescent="0.25">
      <c r="F108" s="134"/>
    </row>
    <row r="109" spans="6:6" x14ac:dyDescent="0.25">
      <c r="F109" s="134"/>
    </row>
    <row r="110" spans="6:6" x14ac:dyDescent="0.25">
      <c r="F110" s="134"/>
    </row>
    <row r="111" spans="6:6" x14ac:dyDescent="0.25">
      <c r="F111" s="134"/>
    </row>
    <row r="112" spans="6:6" x14ac:dyDescent="0.25">
      <c r="F112" s="134"/>
    </row>
    <row r="113" spans="6:6" x14ac:dyDescent="0.25">
      <c r="F113" s="134"/>
    </row>
    <row r="114" spans="6:6" x14ac:dyDescent="0.25">
      <c r="F114" s="134"/>
    </row>
    <row r="115" spans="6:6" x14ac:dyDescent="0.25">
      <c r="F115" s="134"/>
    </row>
    <row r="116" spans="6:6" x14ac:dyDescent="0.25">
      <c r="F116" s="134"/>
    </row>
    <row r="117" spans="6:6" x14ac:dyDescent="0.25">
      <c r="F117" s="134"/>
    </row>
    <row r="118" spans="6:6" x14ac:dyDescent="0.25">
      <c r="F118" s="134"/>
    </row>
    <row r="119" spans="6:6" x14ac:dyDescent="0.25">
      <c r="F119" s="134"/>
    </row>
    <row r="120" spans="6:6" x14ac:dyDescent="0.25">
      <c r="F120" s="134"/>
    </row>
    <row r="121" spans="6:6" x14ac:dyDescent="0.25">
      <c r="F121" s="134"/>
    </row>
    <row r="122" spans="6:6" x14ac:dyDescent="0.25">
      <c r="F122" s="134"/>
    </row>
    <row r="123" spans="6:6" x14ac:dyDescent="0.25">
      <c r="F123" s="134"/>
    </row>
    <row r="124" spans="6:6" x14ac:dyDescent="0.25">
      <c r="F124" s="134"/>
    </row>
    <row r="125" spans="6:6" x14ac:dyDescent="0.25">
      <c r="F125" s="134"/>
    </row>
    <row r="126" spans="6:6" x14ac:dyDescent="0.25">
      <c r="F126" s="134"/>
    </row>
    <row r="127" spans="6:6" x14ac:dyDescent="0.25">
      <c r="F127" s="134"/>
    </row>
    <row r="128" spans="6:6" x14ac:dyDescent="0.25">
      <c r="F128" s="134"/>
    </row>
    <row r="129" spans="6:6" x14ac:dyDescent="0.25">
      <c r="F129" s="134"/>
    </row>
    <row r="130" spans="6:6" x14ac:dyDescent="0.25">
      <c r="F130" s="134"/>
    </row>
    <row r="131" spans="6:6" x14ac:dyDescent="0.25">
      <c r="F131" s="134"/>
    </row>
    <row r="132" spans="6:6" x14ac:dyDescent="0.25">
      <c r="F132" s="134"/>
    </row>
    <row r="133" spans="6:6" x14ac:dyDescent="0.25">
      <c r="F133" s="134"/>
    </row>
    <row r="134" spans="6:6" x14ac:dyDescent="0.25">
      <c r="F134" s="134"/>
    </row>
    <row r="135" spans="6:6" x14ac:dyDescent="0.25">
      <c r="F135" s="134"/>
    </row>
    <row r="136" spans="6:6" x14ac:dyDescent="0.25">
      <c r="F136" s="134"/>
    </row>
    <row r="137" spans="6:6" x14ac:dyDescent="0.25">
      <c r="F137" s="134"/>
    </row>
    <row r="138" spans="6:6" x14ac:dyDescent="0.25">
      <c r="F138" s="134"/>
    </row>
    <row r="139" spans="6:6" x14ac:dyDescent="0.25">
      <c r="F139" s="134"/>
    </row>
    <row r="140" spans="6:6" x14ac:dyDescent="0.25">
      <c r="F140" s="134"/>
    </row>
    <row r="141" spans="6:6" x14ac:dyDescent="0.25">
      <c r="F141" s="134"/>
    </row>
    <row r="142" spans="6:6" x14ac:dyDescent="0.25">
      <c r="F142" s="134"/>
    </row>
    <row r="143" spans="6:6" x14ac:dyDescent="0.25">
      <c r="F143" s="134"/>
    </row>
    <row r="144" spans="6:6" x14ac:dyDescent="0.25">
      <c r="F144" s="134"/>
    </row>
    <row r="145" spans="6:6" x14ac:dyDescent="0.25">
      <c r="F145" s="134"/>
    </row>
    <row r="146" spans="6:6" x14ac:dyDescent="0.25">
      <c r="F146" s="134"/>
    </row>
    <row r="147" spans="6:6" x14ac:dyDescent="0.25">
      <c r="F147" s="134"/>
    </row>
    <row r="148" spans="6:6" x14ac:dyDescent="0.25">
      <c r="F148" s="134"/>
    </row>
    <row r="149" spans="6:6" x14ac:dyDescent="0.25">
      <c r="F149" s="134"/>
    </row>
    <row r="150" spans="6:6" x14ac:dyDescent="0.25">
      <c r="F150" s="134"/>
    </row>
    <row r="151" spans="6:6" x14ac:dyDescent="0.25">
      <c r="F151" s="134"/>
    </row>
    <row r="152" spans="6:6" x14ac:dyDescent="0.25">
      <c r="F152" s="134"/>
    </row>
    <row r="153" spans="6:6" x14ac:dyDescent="0.25">
      <c r="F153" s="134"/>
    </row>
    <row r="154" spans="6:6" x14ac:dyDescent="0.25">
      <c r="F154" s="134"/>
    </row>
    <row r="155" spans="6:6" x14ac:dyDescent="0.25">
      <c r="F155" s="134"/>
    </row>
    <row r="156" spans="6:6" x14ac:dyDescent="0.25">
      <c r="F156" s="134"/>
    </row>
    <row r="157" spans="6:6" x14ac:dyDescent="0.25">
      <c r="F157" s="134"/>
    </row>
    <row r="158" spans="6:6" x14ac:dyDescent="0.25">
      <c r="F158" s="134"/>
    </row>
    <row r="159" spans="6:6" x14ac:dyDescent="0.25">
      <c r="F159" s="134"/>
    </row>
    <row r="160" spans="6:6" x14ac:dyDescent="0.25">
      <c r="F160" s="134"/>
    </row>
    <row r="161" spans="6:6" x14ac:dyDescent="0.25">
      <c r="F161" s="134"/>
    </row>
    <row r="162" spans="6:6" x14ac:dyDescent="0.25">
      <c r="F162" s="134"/>
    </row>
    <row r="163" spans="6:6" x14ac:dyDescent="0.25">
      <c r="F163" s="134"/>
    </row>
    <row r="164" spans="6:6" x14ac:dyDescent="0.25">
      <c r="F164" s="134"/>
    </row>
    <row r="165" spans="6:6" x14ac:dyDescent="0.25">
      <c r="F165" s="134"/>
    </row>
  </sheetData>
  <mergeCells count="5">
    <mergeCell ref="A1:I1"/>
    <mergeCell ref="A3:I3"/>
    <mergeCell ref="A5:I5"/>
    <mergeCell ref="A7:I7"/>
    <mergeCell ref="A31:I31"/>
  </mergeCells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opLeftCell="A25" workbookViewId="0">
      <selection activeCell="M17" sqref="M17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93" t="s">
        <v>32</v>
      </c>
      <c r="B1" s="193"/>
      <c r="C1" s="193"/>
      <c r="D1" s="193"/>
      <c r="E1" s="193"/>
      <c r="F1" s="193"/>
    </row>
    <row r="2" spans="1:6" ht="18" customHeight="1" x14ac:dyDescent="0.25">
      <c r="A2" s="22"/>
      <c r="B2" s="22"/>
      <c r="C2" s="22"/>
      <c r="D2" s="22"/>
      <c r="E2" s="22"/>
      <c r="F2" s="22"/>
    </row>
    <row r="3" spans="1:6" ht="15.75" customHeight="1" x14ac:dyDescent="0.25">
      <c r="A3" s="193" t="s">
        <v>19</v>
      </c>
      <c r="B3" s="193"/>
      <c r="C3" s="193"/>
      <c r="D3" s="193"/>
      <c r="E3" s="193"/>
      <c r="F3" s="193"/>
    </row>
    <row r="4" spans="1:6" ht="18" x14ac:dyDescent="0.25">
      <c r="B4" s="22"/>
      <c r="C4" s="22"/>
      <c r="D4" s="22"/>
      <c r="E4" s="5"/>
      <c r="F4" s="5"/>
    </row>
    <row r="5" spans="1:6" ht="18" customHeight="1" x14ac:dyDescent="0.25">
      <c r="A5" s="193" t="s">
        <v>4</v>
      </c>
      <c r="B5" s="193"/>
      <c r="C5" s="193"/>
      <c r="D5" s="193"/>
      <c r="E5" s="193"/>
      <c r="F5" s="193"/>
    </row>
    <row r="6" spans="1:6" ht="18" x14ac:dyDescent="0.25">
      <c r="A6" s="22"/>
      <c r="B6" s="22"/>
      <c r="C6" s="22"/>
      <c r="D6" s="22"/>
      <c r="E6" s="5"/>
      <c r="F6" s="5"/>
    </row>
    <row r="7" spans="1:6" ht="15.75" customHeight="1" x14ac:dyDescent="0.25">
      <c r="A7" s="193" t="s">
        <v>50</v>
      </c>
      <c r="B7" s="193"/>
      <c r="C7" s="193"/>
      <c r="D7" s="193"/>
      <c r="E7" s="193"/>
      <c r="F7" s="193"/>
    </row>
    <row r="8" spans="1:6" ht="18" x14ac:dyDescent="0.25">
      <c r="A8" s="22"/>
      <c r="B8" s="22"/>
      <c r="C8" s="22"/>
      <c r="D8" s="22"/>
      <c r="E8" s="5"/>
      <c r="F8" s="5"/>
    </row>
    <row r="9" spans="1:6" ht="25.5" x14ac:dyDescent="0.25">
      <c r="A9" s="18" t="s">
        <v>52</v>
      </c>
      <c r="B9" s="17" t="s">
        <v>35</v>
      </c>
      <c r="C9" s="18" t="s">
        <v>36</v>
      </c>
      <c r="D9" s="18" t="s">
        <v>33</v>
      </c>
      <c r="E9" s="18" t="s">
        <v>27</v>
      </c>
      <c r="F9" s="18" t="s">
        <v>34</v>
      </c>
    </row>
    <row r="10" spans="1:6" x14ac:dyDescent="0.25">
      <c r="A10" s="37" t="s">
        <v>0</v>
      </c>
      <c r="B10" s="36"/>
      <c r="C10" s="35"/>
      <c r="D10" s="35"/>
      <c r="E10" s="35"/>
      <c r="F10" s="35"/>
    </row>
    <row r="11" spans="1:6" x14ac:dyDescent="0.25">
      <c r="A11" s="23" t="s">
        <v>53</v>
      </c>
      <c r="B11" s="35"/>
      <c r="C11" s="35"/>
      <c r="D11" s="35"/>
      <c r="E11" s="35"/>
      <c r="F11" s="35"/>
    </row>
    <row r="12" spans="1:6" x14ac:dyDescent="0.25">
      <c r="A12" s="12" t="s">
        <v>54</v>
      </c>
      <c r="B12" s="148">
        <f>SUM(B13)</f>
        <v>1586703.04</v>
      </c>
      <c r="C12" s="148">
        <f>SUM(C13)</f>
        <v>1919369</v>
      </c>
      <c r="D12" s="148">
        <f>SUM(D13)</f>
        <v>2515128</v>
      </c>
      <c r="E12" s="148">
        <f>SUM(E13)</f>
        <v>3514542</v>
      </c>
      <c r="F12" s="148">
        <f>SUM(F13)</f>
        <v>2760000</v>
      </c>
    </row>
    <row r="13" spans="1:6" ht="57" x14ac:dyDescent="0.25">
      <c r="A13" s="63" t="s">
        <v>121</v>
      </c>
      <c r="B13" s="9">
        <v>1586703.04</v>
      </c>
      <c r="C13" s="9">
        <v>1919369</v>
      </c>
      <c r="D13" s="9">
        <v>2515128</v>
      </c>
      <c r="E13" s="9">
        <v>3514542</v>
      </c>
      <c r="F13" s="9">
        <v>2760000</v>
      </c>
    </row>
    <row r="14" spans="1:6" x14ac:dyDescent="0.25">
      <c r="A14" s="63"/>
      <c r="B14" s="8"/>
      <c r="C14" s="9"/>
      <c r="D14" s="9"/>
      <c r="E14" s="9"/>
      <c r="F14" s="9"/>
    </row>
    <row r="15" spans="1:6" x14ac:dyDescent="0.25">
      <c r="A15" s="178" t="s">
        <v>122</v>
      </c>
      <c r="B15" s="181">
        <f>SUM(B16:B19)</f>
        <v>175753.1</v>
      </c>
      <c r="C15" s="182">
        <f>SUM(C16:C19)</f>
        <v>103950</v>
      </c>
      <c r="D15" s="182">
        <f>SUM(D16:D19)</f>
        <v>94631</v>
      </c>
      <c r="E15" s="182">
        <f>SUM(E16:E19)</f>
        <v>110000</v>
      </c>
      <c r="F15" s="182">
        <f>SUM(F16:F19)</f>
        <v>120000</v>
      </c>
    </row>
    <row r="16" spans="1:6" x14ac:dyDescent="0.25">
      <c r="A16" s="63" t="s">
        <v>124</v>
      </c>
      <c r="B16" s="179">
        <v>0.36</v>
      </c>
      <c r="C16" s="180">
        <v>40</v>
      </c>
      <c r="D16" s="180">
        <v>10</v>
      </c>
      <c r="E16" s="180">
        <v>10</v>
      </c>
      <c r="F16" s="180">
        <v>10</v>
      </c>
    </row>
    <row r="17" spans="1:6" ht="57" x14ac:dyDescent="0.25">
      <c r="A17" s="63" t="s">
        <v>125</v>
      </c>
      <c r="B17" s="179">
        <v>170329.1</v>
      </c>
      <c r="C17" s="180">
        <v>103260</v>
      </c>
      <c r="D17" s="180">
        <v>93881</v>
      </c>
      <c r="E17" s="180">
        <v>109000</v>
      </c>
      <c r="F17" s="180">
        <v>119000</v>
      </c>
    </row>
    <row r="18" spans="1:6" ht="28.5" x14ac:dyDescent="0.25">
      <c r="A18" s="63" t="s">
        <v>126</v>
      </c>
      <c r="B18" s="179">
        <v>5329.67</v>
      </c>
      <c r="C18" s="180">
        <v>544</v>
      </c>
      <c r="D18" s="180">
        <v>740</v>
      </c>
      <c r="E18" s="180">
        <v>990</v>
      </c>
      <c r="F18" s="180">
        <v>990</v>
      </c>
    </row>
    <row r="19" spans="1:6" ht="42.75" x14ac:dyDescent="0.25">
      <c r="A19" s="63" t="s">
        <v>127</v>
      </c>
      <c r="B19" s="179">
        <v>93.97</v>
      </c>
      <c r="C19" s="180">
        <v>106</v>
      </c>
      <c r="D19" s="180">
        <v>0</v>
      </c>
      <c r="E19" s="180">
        <v>0</v>
      </c>
      <c r="F19" s="180">
        <v>0</v>
      </c>
    </row>
    <row r="20" spans="1:6" x14ac:dyDescent="0.25">
      <c r="A20" s="63"/>
      <c r="B20" s="179"/>
      <c r="C20" s="180"/>
      <c r="D20" s="180"/>
      <c r="E20" s="180"/>
      <c r="F20" s="180"/>
    </row>
    <row r="21" spans="1:6" ht="25.5" x14ac:dyDescent="0.25">
      <c r="A21" s="178" t="s">
        <v>128</v>
      </c>
      <c r="B21" s="183">
        <f>SUM(B22:B23)</f>
        <v>131363.36000000002</v>
      </c>
      <c r="C21" s="184">
        <f>SUM(C22:C23)</f>
        <v>27143</v>
      </c>
      <c r="D21" s="184">
        <f>SUM(D22:D23)</f>
        <v>207119</v>
      </c>
      <c r="E21" s="184">
        <f>SUM(E22:E23)</f>
        <v>133170</v>
      </c>
      <c r="F21" s="184">
        <f>SUM(F22:F23)</f>
        <v>75000</v>
      </c>
    </row>
    <row r="22" spans="1:6" ht="57" x14ac:dyDescent="0.25">
      <c r="A22" s="63" t="s">
        <v>129</v>
      </c>
      <c r="B22" s="179">
        <v>121130.27</v>
      </c>
      <c r="C22" s="180">
        <v>19710</v>
      </c>
      <c r="D22" s="180">
        <v>195792</v>
      </c>
      <c r="E22" s="180">
        <v>120516</v>
      </c>
      <c r="F22" s="180">
        <v>62346</v>
      </c>
    </row>
    <row r="23" spans="1:6" ht="57" x14ac:dyDescent="0.25">
      <c r="A23" s="63" t="s">
        <v>130</v>
      </c>
      <c r="B23" s="179">
        <v>10233.09</v>
      </c>
      <c r="C23" s="180">
        <v>7433</v>
      </c>
      <c r="D23" s="180">
        <v>11327</v>
      </c>
      <c r="E23" s="180">
        <v>12654</v>
      </c>
      <c r="F23" s="180">
        <v>12654</v>
      </c>
    </row>
    <row r="24" spans="1:6" x14ac:dyDescent="0.25">
      <c r="A24" s="63"/>
      <c r="B24" s="179"/>
      <c r="C24" s="180"/>
      <c r="D24" s="180"/>
      <c r="E24" s="180"/>
      <c r="F24" s="180"/>
    </row>
    <row r="25" spans="1:6" ht="25.5" x14ac:dyDescent="0.25">
      <c r="A25" s="178" t="s">
        <v>131</v>
      </c>
      <c r="B25" s="179">
        <v>31533.56</v>
      </c>
      <c r="C25" s="180">
        <v>10618</v>
      </c>
      <c r="D25" s="180">
        <v>6100</v>
      </c>
      <c r="E25" s="180">
        <v>6100</v>
      </c>
      <c r="F25" s="180">
        <v>6200</v>
      </c>
    </row>
    <row r="28" spans="1:6" ht="15.75" customHeight="1" x14ac:dyDescent="0.25">
      <c r="A28" s="193" t="s">
        <v>51</v>
      </c>
      <c r="B28" s="193"/>
      <c r="C28" s="193"/>
      <c r="D28" s="193"/>
      <c r="E28" s="193"/>
      <c r="F28" s="193"/>
    </row>
    <row r="29" spans="1:6" ht="18" x14ac:dyDescent="0.25">
      <c r="A29" s="22"/>
      <c r="B29" s="22"/>
      <c r="C29" s="22"/>
      <c r="D29" s="22"/>
      <c r="E29" s="5"/>
      <c r="F29" s="5"/>
    </row>
    <row r="30" spans="1:6" ht="25.5" x14ac:dyDescent="0.25">
      <c r="A30" s="18" t="s">
        <v>52</v>
      </c>
      <c r="B30" s="17" t="s">
        <v>35</v>
      </c>
      <c r="C30" s="18" t="s">
        <v>36</v>
      </c>
      <c r="D30" s="18" t="s">
        <v>33</v>
      </c>
      <c r="E30" s="18" t="s">
        <v>27</v>
      </c>
      <c r="F30" s="18" t="s">
        <v>34</v>
      </c>
    </row>
    <row r="31" spans="1:6" x14ac:dyDescent="0.25">
      <c r="A31" s="37" t="s">
        <v>1</v>
      </c>
      <c r="B31" s="36"/>
      <c r="C31" s="35"/>
      <c r="D31" s="35"/>
      <c r="E31" s="35"/>
      <c r="F31" s="35"/>
    </row>
    <row r="32" spans="1:6" ht="15.75" customHeight="1" x14ac:dyDescent="0.25">
      <c r="A32" s="23" t="s">
        <v>53</v>
      </c>
      <c r="B32" s="167">
        <v>1586703.04</v>
      </c>
      <c r="C32" s="167">
        <f>SUM(C33)</f>
        <v>1919369</v>
      </c>
      <c r="D32" s="176">
        <f>SUM(D33)</f>
        <v>2515128</v>
      </c>
      <c r="E32" s="176">
        <f>SUM(E33)</f>
        <v>3514542</v>
      </c>
      <c r="F32" s="176">
        <f>SUM(F33)</f>
        <v>2760000</v>
      </c>
    </row>
    <row r="33" spans="1:6" ht="18" x14ac:dyDescent="0.25">
      <c r="A33" s="12" t="s">
        <v>54</v>
      </c>
      <c r="B33" s="167">
        <v>1586703.04</v>
      </c>
      <c r="C33" s="167">
        <v>1919369</v>
      </c>
      <c r="D33" s="176">
        <f>SUM(D34+D40)</f>
        <v>2515128</v>
      </c>
      <c r="E33" s="176">
        <f>SUM(E34+E40)</f>
        <v>3514542</v>
      </c>
      <c r="F33" s="176">
        <f>SUM(F34+F40)</f>
        <v>2760000</v>
      </c>
    </row>
    <row r="34" spans="1:6" ht="18" x14ac:dyDescent="0.25">
      <c r="A34" s="141" t="s">
        <v>110</v>
      </c>
      <c r="B34" s="163">
        <v>1567619.23</v>
      </c>
      <c r="C34" s="152">
        <f>SUM(C35:C38)</f>
        <v>1877203</v>
      </c>
      <c r="D34" s="156">
        <f>SUM(D35:D38)</f>
        <v>2372598</v>
      </c>
      <c r="E34" s="156">
        <f>SUM(E35:E38)</f>
        <v>3384542</v>
      </c>
      <c r="F34" s="156">
        <f>SUM(F35:F38)</f>
        <v>2700000</v>
      </c>
    </row>
    <row r="35" spans="1:6" ht="18" x14ac:dyDescent="0.25">
      <c r="A35" s="141" t="s">
        <v>107</v>
      </c>
      <c r="B35" s="163">
        <v>1196481.46</v>
      </c>
      <c r="C35" s="152">
        <v>1417918</v>
      </c>
      <c r="D35" s="156">
        <v>1690452</v>
      </c>
      <c r="E35" s="156">
        <v>1906648</v>
      </c>
      <c r="F35" s="156">
        <v>1920000</v>
      </c>
    </row>
    <row r="36" spans="1:6" ht="18" x14ac:dyDescent="0.25">
      <c r="A36" s="141" t="s">
        <v>108</v>
      </c>
      <c r="B36" s="163">
        <v>351915.13</v>
      </c>
      <c r="C36" s="152">
        <v>447340</v>
      </c>
      <c r="D36" s="156">
        <v>640546</v>
      </c>
      <c r="E36" s="156">
        <v>1473894</v>
      </c>
      <c r="F36" s="156">
        <v>776000</v>
      </c>
    </row>
    <row r="37" spans="1:6" ht="18" x14ac:dyDescent="0.25">
      <c r="A37" s="141" t="s">
        <v>109</v>
      </c>
      <c r="B37" s="163">
        <v>19222.650000000001</v>
      </c>
      <c r="C37" s="152">
        <v>3318</v>
      </c>
      <c r="D37" s="156">
        <v>3500</v>
      </c>
      <c r="E37" s="156">
        <v>4000</v>
      </c>
      <c r="F37" s="156">
        <v>4000</v>
      </c>
    </row>
    <row r="38" spans="1:6" ht="25.5" x14ac:dyDescent="0.25">
      <c r="A38" s="153" t="s">
        <v>111</v>
      </c>
      <c r="B38" s="157">
        <v>0</v>
      </c>
      <c r="C38" s="152">
        <v>8627</v>
      </c>
      <c r="D38" s="156">
        <v>38100</v>
      </c>
      <c r="E38" s="156">
        <v>0</v>
      </c>
      <c r="F38" s="156">
        <v>0</v>
      </c>
    </row>
    <row r="39" spans="1:6" ht="18" x14ac:dyDescent="0.25">
      <c r="A39" s="141"/>
      <c r="B39" s="163"/>
      <c r="C39" s="152"/>
      <c r="D39" s="168"/>
      <c r="E39" s="156"/>
      <c r="F39" s="156"/>
    </row>
    <row r="40" spans="1:6" ht="25.5" x14ac:dyDescent="0.25">
      <c r="A40" s="141" t="s">
        <v>114</v>
      </c>
      <c r="B40" s="163">
        <v>19083.810000000001</v>
      </c>
      <c r="C40" s="152">
        <f>SUM(C41:C43)</f>
        <v>42166</v>
      </c>
      <c r="D40" s="156">
        <f>SUM(D41:D43)</f>
        <v>142530</v>
      </c>
      <c r="E40" s="156">
        <f>SUM(E41:E43)</f>
        <v>130000</v>
      </c>
      <c r="F40" s="156">
        <f>SUM(F41:F43)</f>
        <v>60000</v>
      </c>
    </row>
    <row r="41" spans="1:6" ht="38.25" x14ac:dyDescent="0.25">
      <c r="A41" s="141" t="s">
        <v>113</v>
      </c>
      <c r="B41" s="163"/>
      <c r="C41" s="152">
        <v>0</v>
      </c>
      <c r="D41" s="156">
        <v>3300</v>
      </c>
      <c r="E41" s="156">
        <v>0</v>
      </c>
      <c r="F41" s="156">
        <v>0</v>
      </c>
    </row>
    <row r="42" spans="1:6" ht="38.25" x14ac:dyDescent="0.25">
      <c r="A42" s="141" t="s">
        <v>115</v>
      </c>
      <c r="B42" s="163">
        <v>19083.810000000001</v>
      </c>
      <c r="C42" s="152">
        <v>42166</v>
      </c>
      <c r="D42" s="156">
        <v>122180</v>
      </c>
      <c r="E42" s="156">
        <v>130000</v>
      </c>
      <c r="F42" s="156">
        <v>60000</v>
      </c>
    </row>
    <row r="43" spans="1:6" ht="38.25" x14ac:dyDescent="0.25">
      <c r="A43" s="141" t="s">
        <v>117</v>
      </c>
      <c r="B43" s="159">
        <v>0</v>
      </c>
      <c r="C43" s="152">
        <v>0</v>
      </c>
      <c r="D43" s="156">
        <v>17050</v>
      </c>
      <c r="E43" s="156">
        <v>0</v>
      </c>
      <c r="F43" s="156">
        <v>0</v>
      </c>
    </row>
    <row r="44" spans="1:6" ht="18" x14ac:dyDescent="0.25">
      <c r="A44" s="141"/>
      <c r="B44" s="163"/>
      <c r="C44" s="152"/>
      <c r="D44" s="152"/>
      <c r="E44" s="156"/>
      <c r="F44" s="152"/>
    </row>
    <row r="45" spans="1:6" x14ac:dyDescent="0.25">
      <c r="A45" s="12"/>
      <c r="B45" s="8"/>
      <c r="C45" s="9"/>
      <c r="D45" s="9"/>
      <c r="E45" s="9"/>
      <c r="F45" s="9"/>
    </row>
    <row r="46" spans="1:6" ht="28.5" x14ac:dyDescent="0.25">
      <c r="A46" s="150" t="s">
        <v>118</v>
      </c>
      <c r="B46" s="158">
        <v>113159.62</v>
      </c>
      <c r="C46" s="151">
        <f>SUM(C47+C52)</f>
        <v>103950</v>
      </c>
      <c r="D46" s="151">
        <f>SUM(D47+D52)</f>
        <v>94631</v>
      </c>
      <c r="E46" s="151">
        <f>SUM(E47+E52)</f>
        <v>110000</v>
      </c>
      <c r="F46" s="151">
        <f>SUM(F47+F52)</f>
        <v>120000</v>
      </c>
    </row>
    <row r="47" spans="1:6" ht="18" x14ac:dyDescent="0.25">
      <c r="A47" s="141" t="s">
        <v>106</v>
      </c>
      <c r="B47" s="159">
        <f>SUM(B48:B50)</f>
        <v>82731.399999999994</v>
      </c>
      <c r="C47" s="152">
        <f>SUM(C48:C50)</f>
        <v>103844</v>
      </c>
      <c r="D47" s="152">
        <f>SUM(D48:D50)</f>
        <v>94631</v>
      </c>
      <c r="E47" s="152">
        <f>SUM(E48:E50)</f>
        <v>110000</v>
      </c>
      <c r="F47" s="152">
        <f>SUM(F48:F50)</f>
        <v>120000</v>
      </c>
    </row>
    <row r="48" spans="1:6" ht="18" x14ac:dyDescent="0.25">
      <c r="A48" s="141" t="s">
        <v>107</v>
      </c>
      <c r="B48" s="163">
        <v>8562.91</v>
      </c>
      <c r="C48" s="152">
        <v>5310</v>
      </c>
      <c r="D48" s="152">
        <v>6500</v>
      </c>
      <c r="E48" s="152">
        <v>20000</v>
      </c>
      <c r="F48" s="152">
        <v>20000</v>
      </c>
    </row>
    <row r="49" spans="1:6" ht="18" x14ac:dyDescent="0.25">
      <c r="A49" s="141" t="s">
        <v>108</v>
      </c>
      <c r="B49" s="163">
        <v>74168.149999999994</v>
      </c>
      <c r="C49" s="152">
        <v>98162</v>
      </c>
      <c r="D49" s="152">
        <v>87031</v>
      </c>
      <c r="E49" s="152">
        <v>90000</v>
      </c>
      <c r="F49" s="152">
        <v>100000</v>
      </c>
    </row>
    <row r="50" spans="1:6" ht="18" x14ac:dyDescent="0.25">
      <c r="A50" s="141" t="s">
        <v>109</v>
      </c>
      <c r="B50" s="163">
        <v>0.34</v>
      </c>
      <c r="C50" s="152">
        <v>372</v>
      </c>
      <c r="D50" s="152">
        <v>1100</v>
      </c>
      <c r="E50" s="152">
        <v>0</v>
      </c>
      <c r="F50" s="152">
        <v>0</v>
      </c>
    </row>
    <row r="51" spans="1:6" ht="18" x14ac:dyDescent="0.25">
      <c r="A51" s="141"/>
      <c r="B51" s="163"/>
      <c r="C51" s="152"/>
      <c r="D51" s="152"/>
      <c r="E51" s="152"/>
      <c r="F51" s="152"/>
    </row>
    <row r="52" spans="1:6" ht="25.5" x14ac:dyDescent="0.25">
      <c r="A52" s="141" t="s">
        <v>112</v>
      </c>
      <c r="B52" s="163">
        <f>SUM(B53:B55)</f>
        <v>30428.210000000003</v>
      </c>
      <c r="C52" s="152">
        <f>SUM(C53:C55)</f>
        <v>106</v>
      </c>
      <c r="D52" s="152">
        <f>SUM(D53:D56)</f>
        <v>0</v>
      </c>
      <c r="E52" s="152">
        <f>SUM(E53:E56)</f>
        <v>0</v>
      </c>
      <c r="F52" s="152">
        <f>SUM(F53:F56)</f>
        <v>0</v>
      </c>
    </row>
    <row r="53" spans="1:6" ht="38.25" x14ac:dyDescent="0.25">
      <c r="A53" s="141" t="s">
        <v>113</v>
      </c>
      <c r="B53" s="163">
        <v>4397.7700000000004</v>
      </c>
      <c r="C53" s="152">
        <v>0</v>
      </c>
      <c r="D53" s="152">
        <v>0</v>
      </c>
      <c r="E53" s="152">
        <v>0</v>
      </c>
      <c r="F53" s="152">
        <v>0</v>
      </c>
    </row>
    <row r="54" spans="1:6" ht="38.25" x14ac:dyDescent="0.25">
      <c r="A54" s="141" t="s">
        <v>115</v>
      </c>
      <c r="B54" s="163">
        <v>24289.45</v>
      </c>
      <c r="C54" s="152">
        <v>106</v>
      </c>
      <c r="D54" s="152">
        <v>0</v>
      </c>
      <c r="E54" s="152">
        <v>0</v>
      </c>
      <c r="F54" s="152">
        <v>0</v>
      </c>
    </row>
    <row r="55" spans="1:6" ht="38.25" x14ac:dyDescent="0.25">
      <c r="A55" s="141" t="s">
        <v>117</v>
      </c>
      <c r="B55" s="163">
        <v>1740.99</v>
      </c>
      <c r="C55" s="152">
        <v>0</v>
      </c>
      <c r="D55" s="152">
        <v>0</v>
      </c>
      <c r="E55" s="152">
        <v>0</v>
      </c>
      <c r="F55" s="152">
        <v>0</v>
      </c>
    </row>
    <row r="56" spans="1:6" x14ac:dyDescent="0.25">
      <c r="A56" s="12"/>
      <c r="B56" s="8"/>
      <c r="C56" s="9"/>
      <c r="D56" s="9"/>
      <c r="E56" s="9"/>
      <c r="F56" s="9"/>
    </row>
    <row r="57" spans="1:6" x14ac:dyDescent="0.25">
      <c r="A57" s="12"/>
      <c r="B57" s="8"/>
      <c r="C57" s="9"/>
      <c r="D57" s="9"/>
      <c r="E57" s="9"/>
      <c r="F57" s="9"/>
    </row>
    <row r="58" spans="1:6" ht="28.5" x14ac:dyDescent="0.25">
      <c r="A58" s="150" t="s">
        <v>119</v>
      </c>
      <c r="B58" s="157">
        <f>SUM(B59+B64)</f>
        <v>6636.14</v>
      </c>
      <c r="C58" s="151">
        <f>SUM(C59+C64)</f>
        <v>27143</v>
      </c>
      <c r="D58" s="151">
        <f>SUM(D59+D64)</f>
        <v>207119</v>
      </c>
      <c r="E58" s="151">
        <f>SUM(E59+E64)</f>
        <v>183170</v>
      </c>
      <c r="F58" s="151">
        <f>SUM(F59+F64)</f>
        <v>125000</v>
      </c>
    </row>
    <row r="59" spans="1:6" ht="18" x14ac:dyDescent="0.25">
      <c r="A59" s="141" t="s">
        <v>106</v>
      </c>
      <c r="B59" s="157">
        <v>0</v>
      </c>
      <c r="C59" s="154">
        <f>SUM(C60:C62)</f>
        <v>20506</v>
      </c>
      <c r="D59" s="152">
        <f>SUM(D60:D62)</f>
        <v>104159</v>
      </c>
      <c r="E59" s="152">
        <f>SUM(E60:E62)</f>
        <v>173170</v>
      </c>
      <c r="F59" s="152">
        <f>SUM(F60:F62)</f>
        <v>115000</v>
      </c>
    </row>
    <row r="60" spans="1:6" ht="18" x14ac:dyDescent="0.25">
      <c r="A60" s="141" t="s">
        <v>107</v>
      </c>
      <c r="B60" s="157">
        <v>0</v>
      </c>
      <c r="C60" s="154">
        <v>0</v>
      </c>
      <c r="D60" s="152">
        <v>19799</v>
      </c>
      <c r="E60" s="152">
        <v>46592</v>
      </c>
      <c r="F60" s="152">
        <v>20000</v>
      </c>
    </row>
    <row r="61" spans="1:6" ht="18" x14ac:dyDescent="0.25">
      <c r="A61" s="141" t="s">
        <v>108</v>
      </c>
      <c r="B61" s="157">
        <v>0</v>
      </c>
      <c r="C61" s="154">
        <v>20506</v>
      </c>
      <c r="D61" s="156">
        <v>84360</v>
      </c>
      <c r="E61" s="152">
        <v>126578</v>
      </c>
      <c r="F61" s="152">
        <v>95000</v>
      </c>
    </row>
    <row r="62" spans="1:6" ht="18" x14ac:dyDescent="0.25">
      <c r="A62" s="141" t="s">
        <v>109</v>
      </c>
      <c r="B62" s="157">
        <v>0</v>
      </c>
      <c r="C62" s="154">
        <v>0</v>
      </c>
      <c r="D62" s="152">
        <v>0</v>
      </c>
      <c r="E62" s="152"/>
      <c r="F62" s="152">
        <v>0</v>
      </c>
    </row>
    <row r="63" spans="1:6" x14ac:dyDescent="0.25">
      <c r="A63" s="12"/>
      <c r="B63" s="8"/>
      <c r="C63" s="9"/>
      <c r="D63" s="9"/>
      <c r="E63" s="9"/>
      <c r="F63" s="9"/>
    </row>
    <row r="64" spans="1:6" ht="25.5" x14ac:dyDescent="0.25">
      <c r="A64" s="141" t="s">
        <v>112</v>
      </c>
      <c r="B64" s="163">
        <v>6636.14</v>
      </c>
      <c r="C64" s="152">
        <f>SUM(C65)</f>
        <v>6637</v>
      </c>
      <c r="D64" s="156">
        <f>SUM(D65)</f>
        <v>102960</v>
      </c>
      <c r="E64" s="152">
        <f>SUM(E65)</f>
        <v>10000</v>
      </c>
      <c r="F64" s="152">
        <f>SUM(F65)</f>
        <v>10000</v>
      </c>
    </row>
    <row r="65" spans="1:6" ht="38.25" x14ac:dyDescent="0.25">
      <c r="A65" s="141" t="s">
        <v>115</v>
      </c>
      <c r="B65" s="163">
        <v>6636.14</v>
      </c>
      <c r="C65" s="152">
        <v>6637</v>
      </c>
      <c r="D65" s="152">
        <v>102960</v>
      </c>
      <c r="E65" s="152">
        <v>10000</v>
      </c>
      <c r="F65" s="152">
        <v>10000</v>
      </c>
    </row>
    <row r="66" spans="1:6" x14ac:dyDescent="0.25">
      <c r="A66" s="12"/>
      <c r="B66" s="8"/>
      <c r="C66" s="9"/>
      <c r="D66" s="9"/>
      <c r="E66" s="9"/>
      <c r="F66" s="9"/>
    </row>
    <row r="67" spans="1:6" x14ac:dyDescent="0.25">
      <c r="A67" s="12"/>
      <c r="B67" s="8"/>
      <c r="C67" s="9"/>
      <c r="D67" s="9"/>
      <c r="E67" s="9"/>
      <c r="F67" s="9"/>
    </row>
    <row r="68" spans="1:6" ht="28.5" x14ac:dyDescent="0.25">
      <c r="A68" s="150" t="s">
        <v>120</v>
      </c>
      <c r="B68" s="166">
        <f>SUM(B69)</f>
        <v>24126.52</v>
      </c>
      <c r="C68" s="151">
        <f>SUM(C69)</f>
        <v>10618</v>
      </c>
      <c r="D68" s="151">
        <f>SUM(D69)</f>
        <v>6100</v>
      </c>
      <c r="E68" s="151">
        <f>SUM(E69+E71)</f>
        <v>6100</v>
      </c>
      <c r="F68" s="151">
        <f>SUM(F69+F71)</f>
        <v>6200</v>
      </c>
    </row>
    <row r="69" spans="1:6" ht="18" x14ac:dyDescent="0.25">
      <c r="A69" s="141" t="s">
        <v>106</v>
      </c>
      <c r="B69" s="159">
        <f>SUM(B70:B71)</f>
        <v>24126.52</v>
      </c>
      <c r="C69" s="152">
        <f>SUM(C70:C71)</f>
        <v>10618</v>
      </c>
      <c r="D69" s="152">
        <f>SUM(D71)</f>
        <v>6100</v>
      </c>
      <c r="E69" s="152">
        <v>0</v>
      </c>
      <c r="F69" s="152">
        <v>0</v>
      </c>
    </row>
    <row r="70" spans="1:6" ht="18" x14ac:dyDescent="0.25">
      <c r="A70" s="141" t="s">
        <v>107</v>
      </c>
      <c r="B70" s="159">
        <v>4645.3</v>
      </c>
      <c r="C70" s="152">
        <v>0</v>
      </c>
      <c r="D70" s="152">
        <v>0</v>
      </c>
      <c r="E70" s="152">
        <v>0</v>
      </c>
      <c r="F70" s="152">
        <v>0</v>
      </c>
    </row>
    <row r="71" spans="1:6" ht="18" x14ac:dyDescent="0.25">
      <c r="A71" s="141" t="s">
        <v>108</v>
      </c>
      <c r="B71" s="163">
        <v>19481.22</v>
      </c>
      <c r="C71" s="152">
        <v>10618</v>
      </c>
      <c r="D71" s="152">
        <v>6100</v>
      </c>
      <c r="E71" s="152">
        <v>6100</v>
      </c>
      <c r="F71" s="152">
        <v>6200</v>
      </c>
    </row>
    <row r="72" spans="1:6" x14ac:dyDescent="0.25">
      <c r="A72" s="12"/>
      <c r="B72" s="8"/>
      <c r="C72" s="9"/>
      <c r="D72" s="9"/>
      <c r="E72" s="9"/>
      <c r="F72" s="9"/>
    </row>
  </sheetData>
  <mergeCells count="5">
    <mergeCell ref="A1:F1"/>
    <mergeCell ref="A3:F3"/>
    <mergeCell ref="A5:F5"/>
    <mergeCell ref="A7:F7"/>
    <mergeCell ref="A28:F28"/>
  </mergeCells>
  <pageMargins left="0.7" right="0.7" top="0.75" bottom="0.75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20" sqref="E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93" t="s">
        <v>32</v>
      </c>
      <c r="B1" s="193"/>
      <c r="C1" s="193"/>
      <c r="D1" s="193"/>
      <c r="E1" s="193"/>
      <c r="F1" s="193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93" t="s">
        <v>19</v>
      </c>
      <c r="B3" s="193"/>
      <c r="C3" s="193"/>
      <c r="D3" s="193"/>
      <c r="E3" s="206"/>
      <c r="F3" s="206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93" t="s">
        <v>4</v>
      </c>
      <c r="B5" s="194"/>
      <c r="C5" s="194"/>
      <c r="D5" s="194"/>
      <c r="E5" s="194"/>
      <c r="F5" s="194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93" t="s">
        <v>14</v>
      </c>
      <c r="B7" s="212"/>
      <c r="C7" s="212"/>
      <c r="D7" s="212"/>
      <c r="E7" s="212"/>
      <c r="F7" s="212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8" t="s">
        <v>52</v>
      </c>
      <c r="B9" s="17" t="s">
        <v>35</v>
      </c>
      <c r="C9" s="18" t="s">
        <v>36</v>
      </c>
      <c r="D9" s="18" t="s">
        <v>33</v>
      </c>
      <c r="E9" s="18" t="s">
        <v>27</v>
      </c>
      <c r="F9" s="18" t="s">
        <v>34</v>
      </c>
    </row>
    <row r="10" spans="1:6" ht="15.75" customHeight="1" x14ac:dyDescent="0.25">
      <c r="A10" s="11" t="s">
        <v>15</v>
      </c>
      <c r="B10" s="147">
        <v>1745823</v>
      </c>
      <c r="C10" s="148">
        <v>2061080</v>
      </c>
      <c r="D10" s="148">
        <v>2822978</v>
      </c>
      <c r="E10" s="148">
        <v>3763812</v>
      </c>
      <c r="F10" s="148">
        <v>2961200</v>
      </c>
    </row>
    <row r="11" spans="1:6" ht="15.75" customHeight="1" x14ac:dyDescent="0.25">
      <c r="A11" s="11" t="s">
        <v>88</v>
      </c>
      <c r="B11" s="147">
        <v>1745822.6</v>
      </c>
      <c r="C11" s="148">
        <v>2061080</v>
      </c>
      <c r="D11" s="148">
        <v>2822978</v>
      </c>
      <c r="E11" s="148">
        <v>3763812</v>
      </c>
      <c r="F11" s="148">
        <v>2961200</v>
      </c>
    </row>
    <row r="12" spans="1:6" x14ac:dyDescent="0.25">
      <c r="A12" s="16" t="s">
        <v>89</v>
      </c>
      <c r="B12" s="147">
        <v>1745822.6</v>
      </c>
      <c r="C12" s="148">
        <v>2061080</v>
      </c>
      <c r="D12" s="148">
        <v>2822978</v>
      </c>
      <c r="E12" s="148">
        <v>3763812</v>
      </c>
      <c r="F12" s="148">
        <v>2961200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93" t="s">
        <v>32</v>
      </c>
      <c r="B1" s="193"/>
      <c r="C1" s="193"/>
      <c r="D1" s="193"/>
      <c r="E1" s="193"/>
      <c r="F1" s="193"/>
      <c r="G1" s="193"/>
      <c r="H1" s="19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93" t="s">
        <v>19</v>
      </c>
      <c r="B3" s="193"/>
      <c r="C3" s="193"/>
      <c r="D3" s="193"/>
      <c r="E3" s="193"/>
      <c r="F3" s="193"/>
      <c r="G3" s="193"/>
      <c r="H3" s="193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93" t="s">
        <v>57</v>
      </c>
      <c r="B5" s="193"/>
      <c r="C5" s="193"/>
      <c r="D5" s="193"/>
      <c r="E5" s="193"/>
      <c r="F5" s="193"/>
      <c r="G5" s="193"/>
      <c r="H5" s="19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8" t="s">
        <v>5</v>
      </c>
      <c r="B7" s="17" t="s">
        <v>6</v>
      </c>
      <c r="C7" s="17" t="s">
        <v>31</v>
      </c>
      <c r="D7" s="17" t="s">
        <v>35</v>
      </c>
      <c r="E7" s="18" t="s">
        <v>36</v>
      </c>
      <c r="F7" s="18" t="s">
        <v>33</v>
      </c>
      <c r="G7" s="18" t="s">
        <v>27</v>
      </c>
      <c r="H7" s="18" t="s">
        <v>34</v>
      </c>
    </row>
    <row r="8" spans="1:8" x14ac:dyDescent="0.25">
      <c r="A8" s="35"/>
      <c r="B8" s="36"/>
      <c r="C8" s="34" t="s">
        <v>59</v>
      </c>
      <c r="D8" s="36"/>
      <c r="E8" s="35"/>
      <c r="F8" s="35"/>
      <c r="G8" s="35"/>
      <c r="H8" s="35"/>
    </row>
    <row r="9" spans="1:8" ht="25.5" x14ac:dyDescent="0.25">
      <c r="A9" s="11">
        <v>8</v>
      </c>
      <c r="B9" s="11"/>
      <c r="C9" s="11" t="s">
        <v>16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23</v>
      </c>
      <c r="D10" s="8"/>
      <c r="E10" s="9"/>
      <c r="F10" s="9"/>
      <c r="G10" s="9"/>
      <c r="H10" s="9"/>
    </row>
    <row r="11" spans="1:8" x14ac:dyDescent="0.25">
      <c r="A11" s="11"/>
      <c r="B11" s="15"/>
      <c r="C11" s="38"/>
      <c r="D11" s="8"/>
      <c r="E11" s="9"/>
      <c r="F11" s="9"/>
      <c r="G11" s="9"/>
      <c r="H11" s="9"/>
    </row>
    <row r="12" spans="1:8" x14ac:dyDescent="0.25">
      <c r="A12" s="11"/>
      <c r="B12" s="15"/>
      <c r="C12" s="34" t="s">
        <v>62</v>
      </c>
      <c r="D12" s="8"/>
      <c r="E12" s="9"/>
      <c r="F12" s="9"/>
      <c r="G12" s="9"/>
      <c r="H12" s="9"/>
    </row>
    <row r="13" spans="1:8" ht="25.5" x14ac:dyDescent="0.25">
      <c r="A13" s="13">
        <v>5</v>
      </c>
      <c r="B13" s="14"/>
      <c r="C13" s="23" t="s">
        <v>17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4" t="s">
        <v>24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93" t="s">
        <v>32</v>
      </c>
      <c r="B1" s="193"/>
      <c r="C1" s="193"/>
      <c r="D1" s="193"/>
      <c r="E1" s="193"/>
      <c r="F1" s="193"/>
    </row>
    <row r="2" spans="1:6" ht="18" customHeight="1" x14ac:dyDescent="0.25">
      <c r="A2" s="22"/>
      <c r="B2" s="22"/>
      <c r="C2" s="22"/>
      <c r="D2" s="22"/>
      <c r="E2" s="22"/>
      <c r="F2" s="22"/>
    </row>
    <row r="3" spans="1:6" ht="15.75" customHeight="1" x14ac:dyDescent="0.25">
      <c r="A3" s="193" t="s">
        <v>19</v>
      </c>
      <c r="B3" s="193"/>
      <c r="C3" s="193"/>
      <c r="D3" s="193"/>
      <c r="E3" s="193"/>
      <c r="F3" s="193"/>
    </row>
    <row r="4" spans="1:6" ht="18" x14ac:dyDescent="0.25">
      <c r="A4" s="22"/>
      <c r="B4" s="22"/>
      <c r="C4" s="22"/>
      <c r="D4" s="22"/>
      <c r="E4" s="5"/>
      <c r="F4" s="5"/>
    </row>
    <row r="5" spans="1:6" ht="18" customHeight="1" x14ac:dyDescent="0.25">
      <c r="A5" s="193" t="s">
        <v>58</v>
      </c>
      <c r="B5" s="193"/>
      <c r="C5" s="193"/>
      <c r="D5" s="193"/>
      <c r="E5" s="193"/>
      <c r="F5" s="193"/>
    </row>
    <row r="6" spans="1:6" ht="18" x14ac:dyDescent="0.25">
      <c r="A6" s="22"/>
      <c r="B6" s="22"/>
      <c r="C6" s="22"/>
      <c r="D6" s="22"/>
      <c r="E6" s="5"/>
      <c r="F6" s="5"/>
    </row>
    <row r="7" spans="1:6" ht="25.5" x14ac:dyDescent="0.25">
      <c r="A7" s="17" t="s">
        <v>52</v>
      </c>
      <c r="B7" s="17" t="s">
        <v>35</v>
      </c>
      <c r="C7" s="18" t="s">
        <v>36</v>
      </c>
      <c r="D7" s="18" t="s">
        <v>33</v>
      </c>
      <c r="E7" s="18" t="s">
        <v>27</v>
      </c>
      <c r="F7" s="18" t="s">
        <v>34</v>
      </c>
    </row>
    <row r="8" spans="1:6" x14ac:dyDescent="0.25">
      <c r="A8" s="11" t="s">
        <v>59</v>
      </c>
      <c r="B8" s="8"/>
      <c r="C8" s="9"/>
      <c r="D8" s="9"/>
      <c r="E8" s="9"/>
      <c r="F8" s="9"/>
    </row>
    <row r="9" spans="1:6" ht="25.5" x14ac:dyDescent="0.25">
      <c r="A9" s="11" t="s">
        <v>60</v>
      </c>
      <c r="B9" s="8"/>
      <c r="C9" s="9"/>
      <c r="D9" s="9"/>
      <c r="E9" s="9"/>
      <c r="F9" s="9"/>
    </row>
    <row r="10" spans="1:6" ht="25.5" x14ac:dyDescent="0.25">
      <c r="A10" s="16" t="s">
        <v>61</v>
      </c>
      <c r="B10" s="8"/>
      <c r="C10" s="9"/>
      <c r="D10" s="9"/>
      <c r="E10" s="9"/>
      <c r="F10" s="9"/>
    </row>
    <row r="11" spans="1:6" x14ac:dyDescent="0.25">
      <c r="A11" s="16"/>
      <c r="B11" s="8"/>
      <c r="C11" s="9"/>
      <c r="D11" s="9"/>
      <c r="E11" s="9"/>
      <c r="F11" s="9"/>
    </row>
    <row r="12" spans="1:6" x14ac:dyDescent="0.25">
      <c r="A12" s="11" t="s">
        <v>62</v>
      </c>
      <c r="B12" s="8"/>
      <c r="C12" s="9"/>
      <c r="D12" s="9"/>
      <c r="E12" s="9"/>
      <c r="F12" s="9"/>
    </row>
    <row r="13" spans="1:6" x14ac:dyDescent="0.25">
      <c r="A13" s="23" t="s">
        <v>53</v>
      </c>
      <c r="B13" s="8"/>
      <c r="C13" s="9"/>
      <c r="D13" s="9"/>
      <c r="E13" s="9"/>
      <c r="F13" s="9"/>
    </row>
    <row r="14" spans="1:6" x14ac:dyDescent="0.25">
      <c r="A14" s="12" t="s">
        <v>54</v>
      </c>
      <c r="B14" s="8"/>
      <c r="C14" s="9"/>
      <c r="D14" s="9"/>
      <c r="E14" s="9"/>
      <c r="F14" s="10"/>
    </row>
    <row r="15" spans="1:6" x14ac:dyDescent="0.25">
      <c r="A15" s="23" t="s">
        <v>55</v>
      </c>
      <c r="B15" s="8"/>
      <c r="C15" s="9"/>
      <c r="D15" s="9"/>
      <c r="E15" s="9"/>
      <c r="F15" s="10"/>
    </row>
    <row r="16" spans="1:6" x14ac:dyDescent="0.25">
      <c r="A16" s="12" t="s">
        <v>56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O11" sqref="O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8" width="25.28515625" customWidth="1"/>
    <col min="9" max="9" width="17.7109375" customWidth="1"/>
  </cols>
  <sheetData>
    <row r="1" spans="1:9" ht="42" customHeight="1" x14ac:dyDescent="0.25">
      <c r="A1" s="193" t="s">
        <v>32</v>
      </c>
      <c r="B1" s="193"/>
      <c r="C1" s="193"/>
      <c r="D1" s="193"/>
      <c r="E1" s="193"/>
      <c r="F1" s="193"/>
      <c r="G1" s="193"/>
      <c r="H1" s="193"/>
    </row>
    <row r="2" spans="1:9" ht="18" x14ac:dyDescent="0.25">
      <c r="A2" s="4"/>
      <c r="B2" s="4"/>
      <c r="C2" s="4"/>
      <c r="D2" s="4"/>
      <c r="E2" s="4"/>
      <c r="F2" s="4"/>
      <c r="G2" s="5"/>
      <c r="H2" s="5"/>
    </row>
    <row r="3" spans="1:9" ht="18" customHeight="1" x14ac:dyDescent="0.25">
      <c r="A3" s="193" t="s">
        <v>18</v>
      </c>
      <c r="B3" s="194"/>
      <c r="C3" s="194"/>
      <c r="D3" s="194"/>
      <c r="E3" s="194"/>
      <c r="F3" s="194"/>
      <c r="G3" s="194"/>
      <c r="H3" s="194"/>
    </row>
    <row r="4" spans="1:9" ht="18" x14ac:dyDescent="0.25">
      <c r="A4" s="4"/>
      <c r="B4" s="4"/>
      <c r="C4" s="4"/>
      <c r="D4" s="4"/>
      <c r="E4" s="4"/>
      <c r="F4" s="4"/>
      <c r="G4" s="5"/>
      <c r="H4" s="5"/>
    </row>
    <row r="5" spans="1:9" ht="25.5" x14ac:dyDescent="0.25">
      <c r="A5" s="228" t="s">
        <v>20</v>
      </c>
      <c r="B5" s="229"/>
      <c r="C5" s="230"/>
      <c r="D5" s="17" t="s">
        <v>21</v>
      </c>
      <c r="E5" s="17" t="s">
        <v>35</v>
      </c>
      <c r="F5" s="18" t="s">
        <v>36</v>
      </c>
      <c r="G5" s="18" t="s">
        <v>33</v>
      </c>
      <c r="H5" s="18" t="s">
        <v>27</v>
      </c>
      <c r="I5" s="18" t="s">
        <v>34</v>
      </c>
    </row>
    <row r="6" spans="1:9" ht="33" customHeight="1" x14ac:dyDescent="0.25">
      <c r="A6" s="228" t="s">
        <v>132</v>
      </c>
      <c r="B6" s="234"/>
      <c r="C6" s="235"/>
      <c r="D6" s="17"/>
      <c r="E6" s="242">
        <f>SUM(E7+E43)</f>
        <v>1745822.5899999999</v>
      </c>
      <c r="F6" s="236">
        <f>SUM(F7+F43)</f>
        <v>2061080</v>
      </c>
      <c r="G6" s="236">
        <f>SUM(G7+G43)</f>
        <v>2822978</v>
      </c>
      <c r="H6" s="236">
        <f>SUM(H7+H43)</f>
        <v>3763812</v>
      </c>
      <c r="I6" s="236">
        <f>SUM(I7+I43)</f>
        <v>2961200</v>
      </c>
    </row>
    <row r="7" spans="1:9" ht="15" customHeight="1" x14ac:dyDescent="0.25">
      <c r="A7" s="231" t="s">
        <v>90</v>
      </c>
      <c r="B7" s="232"/>
      <c r="C7" s="233"/>
      <c r="D7" s="149" t="s">
        <v>91</v>
      </c>
      <c r="E7" s="161">
        <f>SUM(E8+E21+E32+E38)</f>
        <v>1588204.0099999998</v>
      </c>
      <c r="F7" s="237">
        <f>SUM(F8+F21+F32+F38)</f>
        <v>1865829</v>
      </c>
      <c r="G7" s="238">
        <f>SUM(G8+G21+G32+G38)</f>
        <v>2369721</v>
      </c>
      <c r="H7" s="238">
        <f>SUM(H8+H21)</f>
        <v>3150000</v>
      </c>
      <c r="I7" s="237">
        <f>SUM(I8+I21)</f>
        <v>2600000</v>
      </c>
    </row>
    <row r="8" spans="1:9" ht="15" customHeight="1" x14ac:dyDescent="0.25">
      <c r="A8" s="219" t="s">
        <v>92</v>
      </c>
      <c r="B8" s="220"/>
      <c r="C8" s="221"/>
      <c r="D8" s="150" t="s">
        <v>74</v>
      </c>
      <c r="E8" s="162">
        <f>SUM(E9+E15)</f>
        <v>1512434.3099999998</v>
      </c>
      <c r="F8" s="167">
        <f>SUM(F9+F15)</f>
        <v>1826463</v>
      </c>
      <c r="G8" s="167">
        <f>SUM(G9+G15)</f>
        <v>2331390</v>
      </c>
      <c r="H8" s="167">
        <f>SUM(H9+H15)</f>
        <v>3100000</v>
      </c>
      <c r="I8" s="167">
        <f>SUM(I9+I15)</f>
        <v>2550000</v>
      </c>
    </row>
    <row r="9" spans="1:9" ht="15" customHeight="1" x14ac:dyDescent="0.25">
      <c r="A9" s="225">
        <v>3</v>
      </c>
      <c r="B9" s="226"/>
      <c r="C9" s="227"/>
      <c r="D9" s="141" t="s">
        <v>10</v>
      </c>
      <c r="E9" s="163">
        <v>1496000.13</v>
      </c>
      <c r="F9" s="239">
        <f>SUM(F10:F13)</f>
        <v>1798487</v>
      </c>
      <c r="G9" s="240">
        <f>SUM(G10:G13)</f>
        <v>2253900</v>
      </c>
      <c r="H9" s="239">
        <f>SUM(H10:H13)</f>
        <v>3000000</v>
      </c>
      <c r="I9" s="239">
        <f>SUM(I10:I13)</f>
        <v>2520000</v>
      </c>
    </row>
    <row r="10" spans="1:9" ht="18" x14ac:dyDescent="0.25">
      <c r="A10" s="222">
        <v>31</v>
      </c>
      <c r="B10" s="223"/>
      <c r="C10" s="224"/>
      <c r="D10" s="141" t="s">
        <v>11</v>
      </c>
      <c r="E10" s="163">
        <v>1196481.46</v>
      </c>
      <c r="F10" s="239">
        <v>1417918</v>
      </c>
      <c r="G10" s="240">
        <v>1685900</v>
      </c>
      <c r="H10" s="239">
        <v>1900000</v>
      </c>
      <c r="I10" s="239">
        <v>1920000</v>
      </c>
    </row>
    <row r="11" spans="1:9" ht="18" x14ac:dyDescent="0.25">
      <c r="A11" s="222">
        <v>32</v>
      </c>
      <c r="B11" s="223"/>
      <c r="C11" s="224"/>
      <c r="D11" s="141" t="s">
        <v>22</v>
      </c>
      <c r="E11" s="163">
        <v>280296.03000000003</v>
      </c>
      <c r="F11" s="239">
        <v>368624</v>
      </c>
      <c r="G11" s="240">
        <v>526400</v>
      </c>
      <c r="H11" s="239">
        <v>1096000</v>
      </c>
      <c r="I11" s="239">
        <v>596000</v>
      </c>
    </row>
    <row r="12" spans="1:9" ht="18" x14ac:dyDescent="0.25">
      <c r="A12" s="142">
        <v>34</v>
      </c>
      <c r="B12" s="143"/>
      <c r="C12" s="144"/>
      <c r="D12" s="141" t="s">
        <v>83</v>
      </c>
      <c r="E12" s="163">
        <v>19222.650000000001</v>
      </c>
      <c r="F12" s="239">
        <v>3318</v>
      </c>
      <c r="G12" s="240">
        <v>3500</v>
      </c>
      <c r="H12" s="239">
        <v>4000</v>
      </c>
      <c r="I12" s="239">
        <v>4000</v>
      </c>
    </row>
    <row r="13" spans="1:9" ht="15" customHeight="1" x14ac:dyDescent="0.25">
      <c r="A13" s="142">
        <v>38</v>
      </c>
      <c r="B13" s="143"/>
      <c r="C13" s="144"/>
      <c r="D13" s="153" t="s">
        <v>93</v>
      </c>
      <c r="E13" s="157">
        <v>0</v>
      </c>
      <c r="F13" s="239">
        <v>8627</v>
      </c>
      <c r="G13" s="240">
        <v>38100</v>
      </c>
      <c r="H13" s="239">
        <v>0</v>
      </c>
      <c r="I13" s="239">
        <v>0</v>
      </c>
    </row>
    <row r="14" spans="1:9" ht="14.25" customHeight="1" x14ac:dyDescent="0.25">
      <c r="A14" s="142"/>
      <c r="B14" s="143"/>
      <c r="C14" s="144"/>
      <c r="D14" s="141"/>
      <c r="E14" s="163"/>
      <c r="F14" s="239"/>
      <c r="G14" s="240"/>
      <c r="H14" s="239"/>
      <c r="I14" s="239"/>
    </row>
    <row r="15" spans="1:9" ht="24" customHeight="1" x14ac:dyDescent="0.25">
      <c r="A15" s="142">
        <v>4</v>
      </c>
      <c r="B15" s="143"/>
      <c r="C15" s="144"/>
      <c r="D15" s="141" t="s">
        <v>12</v>
      </c>
      <c r="E15" s="163">
        <f>SUM(E17)</f>
        <v>16434.18</v>
      </c>
      <c r="F15" s="239">
        <f>SUM(F16:F18)</f>
        <v>27976</v>
      </c>
      <c r="G15" s="240">
        <f>SUM(G16:G18)</f>
        <v>77490</v>
      </c>
      <c r="H15" s="239">
        <f>SUM(H16:H18)</f>
        <v>100000</v>
      </c>
      <c r="I15" s="239">
        <f>SUM(I16:I18)</f>
        <v>30000</v>
      </c>
    </row>
    <row r="16" spans="1:9" ht="25.5" x14ac:dyDescent="0.25">
      <c r="A16" s="142">
        <v>41</v>
      </c>
      <c r="B16" s="143"/>
      <c r="C16" s="144"/>
      <c r="D16" s="141" t="s">
        <v>13</v>
      </c>
      <c r="E16" s="163"/>
      <c r="F16" s="239">
        <v>0</v>
      </c>
      <c r="G16" s="240">
        <v>3300</v>
      </c>
      <c r="H16" s="239">
        <v>0</v>
      </c>
      <c r="I16" s="239">
        <v>0</v>
      </c>
    </row>
    <row r="17" spans="1:9" ht="25.5" x14ac:dyDescent="0.25">
      <c r="A17" s="142">
        <v>42</v>
      </c>
      <c r="B17" s="143"/>
      <c r="C17" s="144"/>
      <c r="D17" s="141" t="s">
        <v>30</v>
      </c>
      <c r="E17" s="163">
        <v>16434.18</v>
      </c>
      <c r="F17" s="239">
        <v>27976</v>
      </c>
      <c r="G17" s="240">
        <v>57140</v>
      </c>
      <c r="H17" s="239">
        <v>100000</v>
      </c>
      <c r="I17" s="239">
        <v>30000</v>
      </c>
    </row>
    <row r="18" spans="1:9" ht="33.75" customHeight="1" x14ac:dyDescent="0.25">
      <c r="A18" s="142">
        <v>45</v>
      </c>
      <c r="B18" s="143"/>
      <c r="C18" s="144"/>
      <c r="D18" s="141" t="s">
        <v>116</v>
      </c>
      <c r="E18" s="159">
        <v>0</v>
      </c>
      <c r="F18" s="239">
        <v>0</v>
      </c>
      <c r="G18" s="240">
        <v>17050</v>
      </c>
      <c r="H18" s="239">
        <v>0</v>
      </c>
      <c r="I18" s="239">
        <v>0</v>
      </c>
    </row>
    <row r="19" spans="1:9" ht="18" x14ac:dyDescent="0.25">
      <c r="A19" s="142"/>
      <c r="B19" s="143"/>
      <c r="C19" s="144"/>
      <c r="D19" s="141"/>
      <c r="E19" s="163"/>
      <c r="F19" s="239"/>
      <c r="G19" s="241"/>
      <c r="H19" s="239"/>
      <c r="I19" s="239"/>
    </row>
    <row r="20" spans="1:9" ht="18" x14ac:dyDescent="0.25">
      <c r="A20" s="142"/>
      <c r="B20" s="143"/>
      <c r="C20" s="144"/>
      <c r="D20" s="141"/>
      <c r="E20" s="163"/>
      <c r="F20" s="239"/>
      <c r="G20" s="239"/>
      <c r="H20" s="239"/>
      <c r="I20" s="239"/>
    </row>
    <row r="21" spans="1:9" ht="18" x14ac:dyDescent="0.25">
      <c r="A21" s="219" t="s">
        <v>94</v>
      </c>
      <c r="B21" s="220"/>
      <c r="C21" s="221"/>
      <c r="D21" s="150" t="s">
        <v>95</v>
      </c>
      <c r="E21" s="162">
        <f>SUM(E22+E27)</f>
        <v>67142.720000000001</v>
      </c>
      <c r="F21" s="167">
        <f>SUM(F22+F27)</f>
        <v>34057</v>
      </c>
      <c r="G21" s="167">
        <f>SUM(G22+G27)</f>
        <v>36700</v>
      </c>
      <c r="H21" s="167">
        <f>SUM(H22+H27)</f>
        <v>50000</v>
      </c>
      <c r="I21" s="167">
        <f>SUM(I22+I27)</f>
        <v>50000</v>
      </c>
    </row>
    <row r="22" spans="1:9" ht="18" x14ac:dyDescent="0.25">
      <c r="A22" s="225">
        <v>3</v>
      </c>
      <c r="B22" s="226"/>
      <c r="C22" s="227"/>
      <c r="D22" s="141" t="s">
        <v>10</v>
      </c>
      <c r="E22" s="163">
        <v>36714.5</v>
      </c>
      <c r="F22" s="239">
        <f>SUM(F23:F25)</f>
        <v>33951</v>
      </c>
      <c r="G22" s="239">
        <f>SUM(G23:G25)</f>
        <v>36700</v>
      </c>
      <c r="H22" s="239">
        <f>SUM(H23:H25)</f>
        <v>50000</v>
      </c>
      <c r="I22" s="239">
        <f>SUM(I23:I25)</f>
        <v>50000</v>
      </c>
    </row>
    <row r="23" spans="1:9" ht="18" x14ac:dyDescent="0.25">
      <c r="A23" s="222">
        <v>31</v>
      </c>
      <c r="B23" s="223"/>
      <c r="C23" s="224"/>
      <c r="D23" s="141" t="s">
        <v>11</v>
      </c>
      <c r="E23" s="163">
        <v>8562.91</v>
      </c>
      <c r="F23" s="239">
        <v>5310</v>
      </c>
      <c r="G23" s="239">
        <v>6500</v>
      </c>
      <c r="H23" s="239">
        <v>20000</v>
      </c>
      <c r="I23" s="239">
        <v>20000</v>
      </c>
    </row>
    <row r="24" spans="1:9" ht="18" x14ac:dyDescent="0.25">
      <c r="A24" s="222">
        <v>32</v>
      </c>
      <c r="B24" s="223"/>
      <c r="C24" s="224"/>
      <c r="D24" s="141" t="s">
        <v>22</v>
      </c>
      <c r="E24" s="163">
        <v>28151.25</v>
      </c>
      <c r="F24" s="239">
        <v>28269</v>
      </c>
      <c r="G24" s="239">
        <v>29100</v>
      </c>
      <c r="H24" s="239">
        <v>30000</v>
      </c>
      <c r="I24" s="239">
        <v>30000</v>
      </c>
    </row>
    <row r="25" spans="1:9" ht="18" x14ac:dyDescent="0.25">
      <c r="A25" s="142">
        <v>34</v>
      </c>
      <c r="B25" s="143"/>
      <c r="C25" s="144"/>
      <c r="D25" s="141" t="s">
        <v>83</v>
      </c>
      <c r="E25" s="163">
        <v>0.34</v>
      </c>
      <c r="F25" s="239">
        <v>372</v>
      </c>
      <c r="G25" s="239">
        <v>1100</v>
      </c>
      <c r="H25" s="239"/>
      <c r="I25" s="239">
        <v>0</v>
      </c>
    </row>
    <row r="26" spans="1:9" ht="18" x14ac:dyDescent="0.25">
      <c r="A26" s="142"/>
      <c r="B26" s="143"/>
      <c r="C26" s="144"/>
      <c r="D26" s="141"/>
      <c r="E26" s="163"/>
      <c r="F26" s="239"/>
      <c r="G26" s="239"/>
      <c r="H26" s="239"/>
      <c r="I26" s="239"/>
    </row>
    <row r="27" spans="1:9" ht="25.5" x14ac:dyDescent="0.25">
      <c r="A27" s="142">
        <v>4</v>
      </c>
      <c r="B27" s="143"/>
      <c r="C27" s="144"/>
      <c r="D27" s="141" t="s">
        <v>12</v>
      </c>
      <c r="E27" s="163">
        <v>30428.22</v>
      </c>
      <c r="F27" s="239">
        <f>SUM(F28:F30)</f>
        <v>106</v>
      </c>
      <c r="G27" s="239">
        <f>SUM(G28:G31)</f>
        <v>0</v>
      </c>
      <c r="H27" s="239">
        <f>SUM(H28:H31)</f>
        <v>0</v>
      </c>
      <c r="I27" s="239">
        <f>SUM(I28:I31)</f>
        <v>0</v>
      </c>
    </row>
    <row r="28" spans="1:9" ht="25.5" x14ac:dyDescent="0.25">
      <c r="A28" s="142">
        <v>41</v>
      </c>
      <c r="B28" s="143"/>
      <c r="C28" s="144"/>
      <c r="D28" s="141" t="s">
        <v>13</v>
      </c>
      <c r="E28" s="163">
        <v>4397.7700000000004</v>
      </c>
      <c r="F28" s="239"/>
      <c r="G28" s="239"/>
      <c r="H28" s="239"/>
      <c r="I28" s="239"/>
    </row>
    <row r="29" spans="1:9" ht="25.5" x14ac:dyDescent="0.25">
      <c r="A29" s="142">
        <v>42</v>
      </c>
      <c r="B29" s="143"/>
      <c r="C29" s="144"/>
      <c r="D29" s="141" t="s">
        <v>30</v>
      </c>
      <c r="E29" s="163">
        <v>24289.45</v>
      </c>
      <c r="F29" s="239">
        <v>106</v>
      </c>
      <c r="G29" s="239">
        <v>0</v>
      </c>
      <c r="H29" s="239">
        <v>0</v>
      </c>
      <c r="I29" s="239">
        <v>0</v>
      </c>
    </row>
    <row r="30" spans="1:9" ht="25.5" x14ac:dyDescent="0.25">
      <c r="A30" s="142">
        <v>45</v>
      </c>
      <c r="B30" s="143"/>
      <c r="C30" s="144"/>
      <c r="D30" s="141" t="s">
        <v>116</v>
      </c>
      <c r="E30" s="163">
        <v>1740.99</v>
      </c>
      <c r="F30" s="239"/>
      <c r="G30" s="239"/>
      <c r="H30" s="239"/>
      <c r="I30" s="239"/>
    </row>
    <row r="31" spans="1:9" ht="18" x14ac:dyDescent="0.25">
      <c r="A31" s="142"/>
      <c r="B31" s="143"/>
      <c r="C31" s="144"/>
      <c r="D31" s="140"/>
      <c r="E31" s="162"/>
      <c r="F31" s="239"/>
      <c r="G31" s="239"/>
      <c r="H31" s="239"/>
      <c r="I31" s="239"/>
    </row>
    <row r="32" spans="1:9" ht="18" x14ac:dyDescent="0.25">
      <c r="A32" s="219" t="s">
        <v>96</v>
      </c>
      <c r="B32" s="220"/>
      <c r="C32" s="221"/>
      <c r="D32" s="150" t="s">
        <v>97</v>
      </c>
      <c r="E32" s="157">
        <v>0</v>
      </c>
      <c r="F32" s="167">
        <v>0</v>
      </c>
      <c r="G32" s="167">
        <f>SUM(G33+G38)</f>
        <v>1631</v>
      </c>
      <c r="H32" s="167">
        <f>SUM(H33+H38)</f>
        <v>0</v>
      </c>
      <c r="I32" s="167">
        <f>SUM(I33+I38)</f>
        <v>0</v>
      </c>
    </row>
    <row r="33" spans="1:9" ht="18" x14ac:dyDescent="0.25">
      <c r="A33" s="225">
        <v>3</v>
      </c>
      <c r="B33" s="226"/>
      <c r="C33" s="227"/>
      <c r="D33" s="141" t="s">
        <v>10</v>
      </c>
      <c r="E33" s="157">
        <v>0</v>
      </c>
      <c r="F33" s="239">
        <v>0</v>
      </c>
      <c r="G33" s="239">
        <f>SUM(G34:G35)</f>
        <v>1631</v>
      </c>
      <c r="H33" s="239">
        <f>SUM(H34:H36)</f>
        <v>0</v>
      </c>
      <c r="I33" s="239">
        <f>SUM(I34:I36)</f>
        <v>0</v>
      </c>
    </row>
    <row r="34" spans="1:9" ht="18" x14ac:dyDescent="0.25">
      <c r="A34" s="222">
        <v>31</v>
      </c>
      <c r="B34" s="223"/>
      <c r="C34" s="224"/>
      <c r="D34" s="141" t="s">
        <v>11</v>
      </c>
      <c r="E34" s="157">
        <v>0</v>
      </c>
      <c r="F34" s="239">
        <v>0</v>
      </c>
      <c r="G34" s="239">
        <v>1591</v>
      </c>
      <c r="H34" s="239">
        <v>0</v>
      </c>
      <c r="I34" s="239">
        <v>0</v>
      </c>
    </row>
    <row r="35" spans="1:9" ht="18" x14ac:dyDescent="0.25">
      <c r="A35" s="222">
        <v>32</v>
      </c>
      <c r="B35" s="223"/>
      <c r="C35" s="224"/>
      <c r="D35" s="141" t="s">
        <v>22</v>
      </c>
      <c r="E35" s="157">
        <v>0</v>
      </c>
      <c r="F35" s="239">
        <v>0</v>
      </c>
      <c r="G35" s="239">
        <v>40</v>
      </c>
      <c r="H35" s="239">
        <v>0</v>
      </c>
      <c r="I35" s="239">
        <v>0</v>
      </c>
    </row>
    <row r="36" spans="1:9" ht="18" x14ac:dyDescent="0.25">
      <c r="A36" s="142">
        <v>34</v>
      </c>
      <c r="B36" s="143"/>
      <c r="C36" s="144"/>
      <c r="D36" s="141" t="s">
        <v>83</v>
      </c>
      <c r="E36" s="157">
        <v>0</v>
      </c>
      <c r="F36" s="239">
        <v>0</v>
      </c>
      <c r="G36" s="239">
        <v>0</v>
      </c>
      <c r="H36" s="239"/>
      <c r="I36" s="239">
        <v>0</v>
      </c>
    </row>
    <row r="37" spans="1:9" ht="18" x14ac:dyDescent="0.25">
      <c r="A37" s="142"/>
      <c r="B37" s="143"/>
      <c r="C37" s="144"/>
      <c r="D37" s="141"/>
      <c r="E37" s="163"/>
      <c r="F37" s="239"/>
      <c r="G37" s="239"/>
      <c r="H37" s="239"/>
      <c r="I37" s="239"/>
    </row>
    <row r="38" spans="1:9" ht="18.75" x14ac:dyDescent="0.3">
      <c r="A38" s="219" t="s">
        <v>98</v>
      </c>
      <c r="B38" s="220"/>
      <c r="C38" s="221"/>
      <c r="D38" s="150" t="s">
        <v>99</v>
      </c>
      <c r="E38" s="164">
        <f>SUM(E39)</f>
        <v>8626.98</v>
      </c>
      <c r="F38" s="167">
        <f>SUM(F39)</f>
        <v>5309</v>
      </c>
      <c r="G38" s="239">
        <v>0</v>
      </c>
      <c r="H38" s="239">
        <v>0</v>
      </c>
      <c r="I38" s="239">
        <v>0</v>
      </c>
    </row>
    <row r="39" spans="1:9" ht="18" x14ac:dyDescent="0.25">
      <c r="A39" s="225">
        <v>3</v>
      </c>
      <c r="B39" s="226"/>
      <c r="C39" s="227"/>
      <c r="D39" s="141" t="s">
        <v>10</v>
      </c>
      <c r="E39" s="163">
        <v>8626.98</v>
      </c>
      <c r="F39" s="239">
        <f>SUM(F41)</f>
        <v>5309</v>
      </c>
      <c r="G39" s="239">
        <v>0</v>
      </c>
      <c r="H39" s="239">
        <v>0</v>
      </c>
      <c r="I39" s="239">
        <v>0</v>
      </c>
    </row>
    <row r="40" spans="1:9" ht="18" x14ac:dyDescent="0.25">
      <c r="A40" s="222">
        <v>31</v>
      </c>
      <c r="B40" s="223"/>
      <c r="C40" s="224"/>
      <c r="D40" s="141" t="s">
        <v>11</v>
      </c>
      <c r="E40" s="163">
        <v>4645.3</v>
      </c>
      <c r="F40" s="239">
        <v>0</v>
      </c>
      <c r="G40" s="239">
        <v>0</v>
      </c>
      <c r="H40" s="239">
        <v>0</v>
      </c>
      <c r="I40" s="239">
        <v>0</v>
      </c>
    </row>
    <row r="41" spans="1:9" ht="18" x14ac:dyDescent="0.25">
      <c r="A41" s="222">
        <v>32</v>
      </c>
      <c r="B41" s="223"/>
      <c r="C41" s="224"/>
      <c r="D41" s="141" t="s">
        <v>22</v>
      </c>
      <c r="E41" s="163">
        <v>3981.68</v>
      </c>
      <c r="F41" s="239">
        <v>5309</v>
      </c>
      <c r="G41" s="239">
        <v>0</v>
      </c>
      <c r="H41" s="239">
        <v>0</v>
      </c>
      <c r="I41" s="239">
        <v>0</v>
      </c>
    </row>
    <row r="42" spans="1:9" ht="18" x14ac:dyDescent="0.25">
      <c r="A42" s="186"/>
      <c r="B42" s="187"/>
      <c r="C42" s="188"/>
      <c r="D42" s="185"/>
      <c r="E42" s="163"/>
      <c r="F42" s="152"/>
      <c r="G42" s="152"/>
      <c r="H42" s="152"/>
      <c r="I42" s="152"/>
    </row>
    <row r="43" spans="1:9" ht="30" x14ac:dyDescent="0.25">
      <c r="A43" s="213" t="s">
        <v>133</v>
      </c>
      <c r="B43" s="214"/>
      <c r="C43" s="215"/>
      <c r="D43" s="155" t="s">
        <v>100</v>
      </c>
      <c r="E43" s="237">
        <f>SUM(E44+E69)</f>
        <v>157618.58000000002</v>
      </c>
      <c r="F43" s="237">
        <f>SUM(F44+F69)</f>
        <v>195251</v>
      </c>
      <c r="G43" s="237">
        <f>SUM(G44+G69)</f>
        <v>453257</v>
      </c>
      <c r="H43" s="237">
        <f>SUM(H44+H69)</f>
        <v>613812</v>
      </c>
      <c r="I43" s="237">
        <f>SUM(I44+I69)</f>
        <v>361200</v>
      </c>
    </row>
    <row r="44" spans="1:9" ht="18" x14ac:dyDescent="0.25">
      <c r="A44" s="216" t="s">
        <v>101</v>
      </c>
      <c r="B44" s="217"/>
      <c r="C44" s="218"/>
      <c r="D44" s="149" t="s">
        <v>102</v>
      </c>
      <c r="E44" s="165">
        <f>SUM(E45+E52+E55+E63)</f>
        <v>157618.58000000002</v>
      </c>
      <c r="F44" s="237">
        <f>SUM(F45+F52+F55+F63)</f>
        <v>195251</v>
      </c>
      <c r="G44" s="238">
        <f>SUM(G45+G52+G55+G63)</f>
        <v>284569</v>
      </c>
      <c r="H44" s="237">
        <f>SUM(H45+H52+H55+H63)</f>
        <v>541100</v>
      </c>
      <c r="I44" s="237">
        <f>SUM(I45+I52+I55+I63)</f>
        <v>361200</v>
      </c>
    </row>
    <row r="45" spans="1:9" ht="18.75" x14ac:dyDescent="0.25">
      <c r="A45" s="219" t="s">
        <v>92</v>
      </c>
      <c r="B45" s="220"/>
      <c r="C45" s="221"/>
      <c r="D45" s="150" t="s">
        <v>74</v>
      </c>
      <c r="E45" s="166">
        <f>SUM(E46+E49)</f>
        <v>74268.73000000001</v>
      </c>
      <c r="F45" s="167">
        <f>SUM(F46+F49)</f>
        <v>92906</v>
      </c>
      <c r="G45" s="176">
        <f>SUM(G46+G49)</f>
        <v>150000</v>
      </c>
      <c r="H45" s="167">
        <f>SUM(H46+H49)</f>
        <v>400000</v>
      </c>
      <c r="I45" s="167">
        <f>SUM(I46+I49)</f>
        <v>210000</v>
      </c>
    </row>
    <row r="46" spans="1:9" ht="18" x14ac:dyDescent="0.25">
      <c r="A46" s="225">
        <v>3</v>
      </c>
      <c r="B46" s="226"/>
      <c r="C46" s="227"/>
      <c r="D46" s="141" t="s">
        <v>10</v>
      </c>
      <c r="E46" s="163">
        <f>SUM(E47)</f>
        <v>71619.100000000006</v>
      </c>
      <c r="F46" s="239">
        <f>SUM(F47)</f>
        <v>78716</v>
      </c>
      <c r="G46" s="240">
        <f>SUM(G47)</f>
        <v>108000</v>
      </c>
      <c r="H46" s="239">
        <f>SUM(H47)</f>
        <v>370000</v>
      </c>
      <c r="I46" s="239">
        <f>SUM(I47)</f>
        <v>180000</v>
      </c>
    </row>
    <row r="47" spans="1:9" ht="18" x14ac:dyDescent="0.25">
      <c r="A47" s="222">
        <v>32</v>
      </c>
      <c r="B47" s="223"/>
      <c r="C47" s="224"/>
      <c r="D47" s="141" t="s">
        <v>22</v>
      </c>
      <c r="E47" s="163">
        <v>71619.100000000006</v>
      </c>
      <c r="F47" s="239">
        <v>78716</v>
      </c>
      <c r="G47" s="240">
        <v>108000</v>
      </c>
      <c r="H47" s="239">
        <v>370000</v>
      </c>
      <c r="I47" s="239">
        <v>180000</v>
      </c>
    </row>
    <row r="48" spans="1:9" ht="18" x14ac:dyDescent="0.25">
      <c r="A48" s="142"/>
      <c r="B48" s="143"/>
      <c r="C48" s="144"/>
      <c r="D48" s="141"/>
      <c r="E48" s="163"/>
      <c r="F48" s="239"/>
      <c r="G48" s="241"/>
      <c r="H48" s="239"/>
      <c r="I48" s="239"/>
    </row>
    <row r="49" spans="1:9" ht="25.5" x14ac:dyDescent="0.25">
      <c r="A49" s="142">
        <v>4</v>
      </c>
      <c r="B49" s="143"/>
      <c r="C49" s="144"/>
      <c r="D49" s="141" t="s">
        <v>12</v>
      </c>
      <c r="E49" s="163">
        <f>SUM(E50)</f>
        <v>2649.63</v>
      </c>
      <c r="F49" s="239">
        <f>SUM(F50)</f>
        <v>14190</v>
      </c>
      <c r="G49" s="240">
        <f>SUM(G50)</f>
        <v>42000</v>
      </c>
      <c r="H49" s="239">
        <f>SUM(H50)</f>
        <v>30000</v>
      </c>
      <c r="I49" s="239">
        <f>SUM(I50)</f>
        <v>30000</v>
      </c>
    </row>
    <row r="50" spans="1:9" ht="25.5" x14ac:dyDescent="0.25">
      <c r="A50" s="142">
        <v>42</v>
      </c>
      <c r="B50" s="143"/>
      <c r="C50" s="144"/>
      <c r="D50" s="141" t="s">
        <v>30</v>
      </c>
      <c r="E50" s="163">
        <v>2649.63</v>
      </c>
      <c r="F50" s="239">
        <v>14190</v>
      </c>
      <c r="G50" s="240">
        <v>42000</v>
      </c>
      <c r="H50" s="239">
        <v>30000</v>
      </c>
      <c r="I50" s="239">
        <v>30000</v>
      </c>
    </row>
    <row r="51" spans="1:9" ht="18" x14ac:dyDescent="0.25">
      <c r="A51" s="142"/>
      <c r="B51" s="143"/>
      <c r="C51" s="144"/>
      <c r="D51" s="141"/>
      <c r="E51" s="163"/>
      <c r="F51" s="239"/>
      <c r="G51" s="239"/>
      <c r="H51" s="239"/>
      <c r="I51" s="239"/>
    </row>
    <row r="52" spans="1:9" ht="18.75" x14ac:dyDescent="0.25">
      <c r="A52" s="219" t="s">
        <v>94</v>
      </c>
      <c r="B52" s="220"/>
      <c r="C52" s="221"/>
      <c r="D52" s="150" t="s">
        <v>95</v>
      </c>
      <c r="E52" s="166">
        <f>SUM(E53)</f>
        <v>46016.9</v>
      </c>
      <c r="F52" s="167">
        <f t="shared" ref="F52:I53" si="0">SUM(F53)</f>
        <v>69893</v>
      </c>
      <c r="G52" s="167">
        <f t="shared" si="0"/>
        <v>57931</v>
      </c>
      <c r="H52" s="167">
        <f t="shared" si="0"/>
        <v>60000</v>
      </c>
      <c r="I52" s="167">
        <f t="shared" si="0"/>
        <v>70000</v>
      </c>
    </row>
    <row r="53" spans="1:9" ht="18" x14ac:dyDescent="0.25">
      <c r="A53" s="225">
        <v>3</v>
      </c>
      <c r="B53" s="226"/>
      <c r="C53" s="227"/>
      <c r="D53" s="141" t="s">
        <v>10</v>
      </c>
      <c r="E53" s="163">
        <v>46016.9</v>
      </c>
      <c r="F53" s="239">
        <f t="shared" si="0"/>
        <v>69893</v>
      </c>
      <c r="G53" s="239">
        <f t="shared" si="0"/>
        <v>57931</v>
      </c>
      <c r="H53" s="239">
        <f t="shared" si="0"/>
        <v>60000</v>
      </c>
      <c r="I53" s="239">
        <f t="shared" si="0"/>
        <v>70000</v>
      </c>
    </row>
    <row r="54" spans="1:9" ht="18" x14ac:dyDescent="0.25">
      <c r="A54" s="222">
        <v>32</v>
      </c>
      <c r="B54" s="223"/>
      <c r="C54" s="224"/>
      <c r="D54" s="141" t="s">
        <v>22</v>
      </c>
      <c r="E54" s="163">
        <v>46016.9</v>
      </c>
      <c r="F54" s="239">
        <v>69893</v>
      </c>
      <c r="G54" s="239">
        <v>57931</v>
      </c>
      <c r="H54" s="239">
        <v>60000</v>
      </c>
      <c r="I54" s="239">
        <v>70000</v>
      </c>
    </row>
    <row r="55" spans="1:9" ht="28.5" x14ac:dyDescent="0.25">
      <c r="A55" s="219" t="s">
        <v>96</v>
      </c>
      <c r="B55" s="220"/>
      <c r="C55" s="221"/>
      <c r="D55" s="150" t="s">
        <v>103</v>
      </c>
      <c r="E55" s="166">
        <f>SUM(E56+E59)</f>
        <v>21833.41</v>
      </c>
      <c r="F55" s="167">
        <f>SUM(F56+F59)</f>
        <v>27143</v>
      </c>
      <c r="G55" s="167">
        <f>SUM(G56+G59)</f>
        <v>70538</v>
      </c>
      <c r="H55" s="167">
        <f>SUM(H56+H59)</f>
        <v>75000</v>
      </c>
      <c r="I55" s="167">
        <f>SUM(I56+I59)</f>
        <v>75000</v>
      </c>
    </row>
    <row r="56" spans="1:9" ht="18" x14ac:dyDescent="0.25">
      <c r="A56" s="225">
        <v>3</v>
      </c>
      <c r="B56" s="226"/>
      <c r="C56" s="227"/>
      <c r="D56" s="141" t="s">
        <v>10</v>
      </c>
      <c r="E56" s="163">
        <v>15197.27</v>
      </c>
      <c r="F56" s="239">
        <f>SUM(F57)</f>
        <v>20506</v>
      </c>
      <c r="G56" s="239">
        <f>SUM(G57)</f>
        <v>59738</v>
      </c>
      <c r="H56" s="239">
        <f>SUM(H57)</f>
        <v>65000</v>
      </c>
      <c r="I56" s="239">
        <f>SUM(I57)</f>
        <v>65000</v>
      </c>
    </row>
    <row r="57" spans="1:9" ht="18" x14ac:dyDescent="0.25">
      <c r="A57" s="222">
        <v>32</v>
      </c>
      <c r="B57" s="223"/>
      <c r="C57" s="224"/>
      <c r="D57" s="141" t="s">
        <v>22</v>
      </c>
      <c r="E57" s="163">
        <v>15197.27</v>
      </c>
      <c r="F57" s="239">
        <v>20506</v>
      </c>
      <c r="G57" s="239">
        <v>59738</v>
      </c>
      <c r="H57" s="239">
        <v>65000</v>
      </c>
      <c r="I57" s="239">
        <v>65000</v>
      </c>
    </row>
    <row r="58" spans="1:9" ht="18" x14ac:dyDescent="0.25">
      <c r="A58" s="142"/>
      <c r="B58" s="143"/>
      <c r="C58" s="144"/>
      <c r="D58" s="141"/>
      <c r="E58" s="163"/>
      <c r="F58" s="239"/>
      <c r="G58" s="239"/>
      <c r="H58" s="239"/>
      <c r="I58" s="239"/>
    </row>
    <row r="59" spans="1:9" ht="25.5" x14ac:dyDescent="0.25">
      <c r="A59" s="142">
        <v>4</v>
      </c>
      <c r="B59" s="143"/>
      <c r="C59" s="144"/>
      <c r="D59" s="141" t="s">
        <v>12</v>
      </c>
      <c r="E59" s="163">
        <v>6636.14</v>
      </c>
      <c r="F59" s="239">
        <f>SUM(F60)</f>
        <v>6637</v>
      </c>
      <c r="G59" s="240">
        <f>SUM(G60)</f>
        <v>10800</v>
      </c>
      <c r="H59" s="239">
        <f>SUM(H60)</f>
        <v>10000</v>
      </c>
      <c r="I59" s="239">
        <f>SUM(I60)</f>
        <v>10000</v>
      </c>
    </row>
    <row r="60" spans="1:9" ht="25.5" x14ac:dyDescent="0.25">
      <c r="A60" s="142">
        <v>42</v>
      </c>
      <c r="B60" s="143"/>
      <c r="C60" s="144"/>
      <c r="D60" s="141" t="s">
        <v>30</v>
      </c>
      <c r="E60" s="163">
        <v>6636.14</v>
      </c>
      <c r="F60" s="239">
        <v>6637</v>
      </c>
      <c r="G60" s="239">
        <v>10800</v>
      </c>
      <c r="H60" s="239">
        <v>10000</v>
      </c>
      <c r="I60" s="239">
        <v>10000</v>
      </c>
    </row>
    <row r="61" spans="1:9" ht="18" x14ac:dyDescent="0.25">
      <c r="A61" s="142"/>
      <c r="B61" s="143"/>
      <c r="C61" s="144"/>
      <c r="D61" s="141"/>
      <c r="E61" s="163"/>
      <c r="F61" s="239"/>
      <c r="G61" s="239"/>
      <c r="H61" s="239"/>
      <c r="I61" s="239"/>
    </row>
    <row r="62" spans="1:9" ht="18" x14ac:dyDescent="0.25">
      <c r="A62" s="138"/>
      <c r="B62" s="139"/>
      <c r="C62" s="140"/>
      <c r="D62" s="140"/>
      <c r="E62" s="162"/>
      <c r="F62" s="65"/>
      <c r="G62" s="65"/>
      <c r="H62" s="65"/>
      <c r="I62" s="65"/>
    </row>
    <row r="63" spans="1:9" ht="18.75" x14ac:dyDescent="0.25">
      <c r="A63" s="219" t="s">
        <v>98</v>
      </c>
      <c r="B63" s="220"/>
      <c r="C63" s="221"/>
      <c r="D63" s="150" t="s">
        <v>99</v>
      </c>
      <c r="E63" s="166">
        <f>SUM(E64)</f>
        <v>15499.54</v>
      </c>
      <c r="F63" s="167">
        <f>SUM(F64)</f>
        <v>5309</v>
      </c>
      <c r="G63" s="167">
        <f>SUM(G64)</f>
        <v>6100</v>
      </c>
      <c r="H63" s="167">
        <f>SUM(H64+H66)</f>
        <v>6100</v>
      </c>
      <c r="I63" s="167">
        <f>SUM(I64+I66)</f>
        <v>6200</v>
      </c>
    </row>
    <row r="64" spans="1:9" ht="18" x14ac:dyDescent="0.25">
      <c r="A64" s="225">
        <v>3</v>
      </c>
      <c r="B64" s="226"/>
      <c r="C64" s="227"/>
      <c r="D64" s="141" t="s">
        <v>10</v>
      </c>
      <c r="E64" s="163">
        <f>SUM(E66)</f>
        <v>15499.54</v>
      </c>
      <c r="F64" s="239">
        <f>SUM(F65:F66)</f>
        <v>5309</v>
      </c>
      <c r="G64" s="239">
        <f>SUM(G66)</f>
        <v>6100</v>
      </c>
      <c r="H64" s="239">
        <v>0</v>
      </c>
      <c r="I64" s="239">
        <v>0</v>
      </c>
    </row>
    <row r="65" spans="1:9" ht="18" x14ac:dyDescent="0.25">
      <c r="A65" s="222">
        <v>31</v>
      </c>
      <c r="B65" s="223"/>
      <c r="C65" s="224"/>
      <c r="D65" s="141" t="s">
        <v>11</v>
      </c>
      <c r="E65" s="163"/>
      <c r="F65" s="239">
        <v>0</v>
      </c>
      <c r="G65" s="239">
        <v>0</v>
      </c>
      <c r="H65" s="239">
        <v>0</v>
      </c>
      <c r="I65" s="239">
        <v>0</v>
      </c>
    </row>
    <row r="66" spans="1:9" ht="18" x14ac:dyDescent="0.25">
      <c r="A66" s="222">
        <v>32</v>
      </c>
      <c r="B66" s="223"/>
      <c r="C66" s="224"/>
      <c r="D66" s="141" t="s">
        <v>22</v>
      </c>
      <c r="E66" s="163">
        <v>15499.54</v>
      </c>
      <c r="F66" s="239">
        <v>5309</v>
      </c>
      <c r="G66" s="239">
        <v>6100</v>
      </c>
      <c r="H66" s="239">
        <v>6100</v>
      </c>
      <c r="I66" s="239">
        <v>6200</v>
      </c>
    </row>
    <row r="67" spans="1:9" ht="18" x14ac:dyDescent="0.25">
      <c r="A67" s="138"/>
      <c r="B67" s="139"/>
      <c r="C67" s="140"/>
      <c r="D67" s="140"/>
      <c r="E67" s="162"/>
      <c r="F67" s="65"/>
      <c r="G67" s="65"/>
      <c r="H67" s="65"/>
      <c r="I67" s="65"/>
    </row>
    <row r="68" spans="1:9" ht="18" x14ac:dyDescent="0.25">
      <c r="A68" s="138"/>
      <c r="B68" s="139"/>
      <c r="C68" s="140"/>
      <c r="D68" s="140"/>
      <c r="E68" s="162"/>
      <c r="F68" s="65"/>
      <c r="G68" s="65"/>
      <c r="H68" s="65"/>
      <c r="I68" s="65"/>
    </row>
    <row r="69" spans="1:9" ht="18" x14ac:dyDescent="0.25">
      <c r="A69" s="216" t="s">
        <v>134</v>
      </c>
      <c r="B69" s="217"/>
      <c r="C69" s="218"/>
      <c r="D69" s="149" t="s">
        <v>104</v>
      </c>
      <c r="E69" s="160">
        <f>SUM(E70+E79)</f>
        <v>0</v>
      </c>
      <c r="F69" s="237">
        <f>SUM(F70+F75)</f>
        <v>0</v>
      </c>
      <c r="G69" s="237">
        <f>SUM(G70+G79)</f>
        <v>168688</v>
      </c>
      <c r="H69" s="237">
        <f>SUM(H70+H79)</f>
        <v>72712</v>
      </c>
      <c r="I69" s="237">
        <f>SUM(I70+I75)</f>
        <v>0</v>
      </c>
    </row>
    <row r="70" spans="1:9" ht="18" x14ac:dyDescent="0.25">
      <c r="A70" s="219" t="s">
        <v>92</v>
      </c>
      <c r="B70" s="220"/>
      <c r="C70" s="221"/>
      <c r="D70" s="150" t="s">
        <v>74</v>
      </c>
      <c r="E70" s="158">
        <f>SUM(E71+E75)</f>
        <v>0</v>
      </c>
      <c r="F70" s="239">
        <f>SUM(F71+F75)</f>
        <v>0</v>
      </c>
      <c r="G70" s="239">
        <f>SUM(G71+G75)</f>
        <v>33738</v>
      </c>
      <c r="H70" s="239">
        <f>SUM(H71+H75)</f>
        <v>14542</v>
      </c>
      <c r="I70" s="239">
        <f>SUM(I71+I75)</f>
        <v>0</v>
      </c>
    </row>
    <row r="71" spans="1:9" ht="18" x14ac:dyDescent="0.25">
      <c r="A71" s="225">
        <v>3</v>
      </c>
      <c r="B71" s="226"/>
      <c r="C71" s="227"/>
      <c r="D71" s="141" t="s">
        <v>10</v>
      </c>
      <c r="E71" s="159">
        <f>SUM(E72:E73)</f>
        <v>0</v>
      </c>
      <c r="F71" s="167">
        <f>SUM(F72:F73)</f>
        <v>0</v>
      </c>
      <c r="G71" s="239">
        <f>SUM(G72:G73)</f>
        <v>10698</v>
      </c>
      <c r="H71" s="239">
        <f>SUM(H72:H73)</f>
        <v>14542</v>
      </c>
      <c r="I71" s="239">
        <f>SUM(I72:I73)</f>
        <v>0</v>
      </c>
    </row>
    <row r="72" spans="1:9" ht="18" x14ac:dyDescent="0.25">
      <c r="A72" s="222">
        <v>31</v>
      </c>
      <c r="B72" s="223"/>
      <c r="C72" s="224"/>
      <c r="D72" s="141" t="s">
        <v>11</v>
      </c>
      <c r="E72" s="159">
        <v>0</v>
      </c>
      <c r="F72" s="239">
        <v>0</v>
      </c>
      <c r="G72" s="239">
        <v>4552</v>
      </c>
      <c r="H72" s="239">
        <v>6648</v>
      </c>
      <c r="I72" s="239">
        <v>0</v>
      </c>
    </row>
    <row r="73" spans="1:9" ht="18" x14ac:dyDescent="0.25">
      <c r="A73" s="222">
        <v>32</v>
      </c>
      <c r="B73" s="223"/>
      <c r="C73" s="224"/>
      <c r="D73" s="141" t="s">
        <v>22</v>
      </c>
      <c r="E73" s="159">
        <v>0</v>
      </c>
      <c r="F73" s="239">
        <v>0</v>
      </c>
      <c r="G73" s="239">
        <v>6146</v>
      </c>
      <c r="H73" s="239">
        <v>7894</v>
      </c>
      <c r="I73" s="239">
        <v>0</v>
      </c>
    </row>
    <row r="74" spans="1:9" ht="18" x14ac:dyDescent="0.25">
      <c r="A74" s="142"/>
      <c r="B74" s="143"/>
      <c r="C74" s="144"/>
      <c r="D74" s="141"/>
      <c r="E74" s="159"/>
      <c r="F74" s="239"/>
      <c r="G74" s="239"/>
      <c r="H74" s="239"/>
      <c r="I74" s="239"/>
    </row>
    <row r="75" spans="1:9" ht="25.5" x14ac:dyDescent="0.25">
      <c r="A75" s="142">
        <v>4</v>
      </c>
      <c r="B75" s="143"/>
      <c r="C75" s="144"/>
      <c r="D75" s="141" t="s">
        <v>12</v>
      </c>
      <c r="E75" s="159">
        <f>SUM(E76)</f>
        <v>0</v>
      </c>
      <c r="F75" s="176">
        <f>SUM(F76)</f>
        <v>0</v>
      </c>
      <c r="G75" s="240">
        <f>SUM(G76)</f>
        <v>23040</v>
      </c>
      <c r="H75" s="176">
        <f>SUM(H76)</f>
        <v>0</v>
      </c>
      <c r="I75" s="176">
        <f>SUM(I76)</f>
        <v>0</v>
      </c>
    </row>
    <row r="76" spans="1:9" ht="25.5" x14ac:dyDescent="0.25">
      <c r="A76" s="142">
        <v>42</v>
      </c>
      <c r="B76" s="143"/>
      <c r="C76" s="144"/>
      <c r="D76" s="141" t="s">
        <v>30</v>
      </c>
      <c r="E76" s="159">
        <v>0</v>
      </c>
      <c r="F76" s="239">
        <v>0</v>
      </c>
      <c r="G76" s="239">
        <v>23040</v>
      </c>
      <c r="H76" s="239">
        <v>0</v>
      </c>
      <c r="I76" s="239">
        <v>0</v>
      </c>
    </row>
    <row r="77" spans="1:9" ht="18" x14ac:dyDescent="0.25">
      <c r="A77" s="138"/>
      <c r="B77" s="139"/>
      <c r="C77" s="140"/>
      <c r="D77" s="140"/>
      <c r="E77" s="158"/>
      <c r="F77" s="65"/>
      <c r="G77" s="65"/>
      <c r="H77" s="65"/>
      <c r="I77" s="65"/>
    </row>
    <row r="78" spans="1:9" ht="18" x14ac:dyDescent="0.25">
      <c r="A78" s="138"/>
      <c r="B78" s="139"/>
      <c r="C78" s="140"/>
      <c r="D78" s="140"/>
      <c r="E78" s="158"/>
      <c r="F78" s="65"/>
      <c r="G78" s="65"/>
      <c r="H78" s="65"/>
      <c r="I78" s="65"/>
    </row>
    <row r="79" spans="1:9" ht="28.5" x14ac:dyDescent="0.25">
      <c r="A79" s="219" t="s">
        <v>96</v>
      </c>
      <c r="B79" s="220"/>
      <c r="C79" s="221"/>
      <c r="D79" s="150" t="s">
        <v>103</v>
      </c>
      <c r="E79" s="158">
        <f>SUM(E80+E84)</f>
        <v>0</v>
      </c>
      <c r="F79" s="167">
        <f>SUM(F80+F84)</f>
        <v>0</v>
      </c>
      <c r="G79" s="167">
        <f>SUM(G80+G84)</f>
        <v>134950</v>
      </c>
      <c r="H79" s="167">
        <f>SUM(H80+H84)</f>
        <v>58170</v>
      </c>
      <c r="I79" s="167">
        <f>SUM(I80+I84)</f>
        <v>0</v>
      </c>
    </row>
    <row r="80" spans="1:9" ht="18" x14ac:dyDescent="0.25">
      <c r="A80" s="225">
        <v>3</v>
      </c>
      <c r="B80" s="226"/>
      <c r="C80" s="227"/>
      <c r="D80" s="141" t="s">
        <v>10</v>
      </c>
      <c r="E80" s="159">
        <f>SUM(E81:E82)</f>
        <v>0</v>
      </c>
      <c r="F80" s="167">
        <f>SUM(F81:F82)</f>
        <v>0</v>
      </c>
      <c r="G80" s="239">
        <f>SUM(G81:G82)</f>
        <v>42790</v>
      </c>
      <c r="H80" s="239">
        <f>SUM(H81:H82)</f>
        <v>58170</v>
      </c>
      <c r="I80" s="239">
        <f>SUM(I81:I82)</f>
        <v>0</v>
      </c>
    </row>
    <row r="81" spans="1:9" ht="18" x14ac:dyDescent="0.25">
      <c r="A81" s="222">
        <v>31</v>
      </c>
      <c r="B81" s="223"/>
      <c r="C81" s="224"/>
      <c r="D81" s="141" t="s">
        <v>11</v>
      </c>
      <c r="E81" s="159">
        <v>0</v>
      </c>
      <c r="F81" s="239">
        <v>0</v>
      </c>
      <c r="G81" s="239">
        <v>18208</v>
      </c>
      <c r="H81" s="239">
        <v>26592</v>
      </c>
      <c r="I81" s="239">
        <v>0</v>
      </c>
    </row>
    <row r="82" spans="1:9" ht="18" x14ac:dyDescent="0.25">
      <c r="A82" s="222">
        <v>32</v>
      </c>
      <c r="B82" s="223"/>
      <c r="C82" s="224"/>
      <c r="D82" s="141" t="s">
        <v>22</v>
      </c>
      <c r="E82" s="159">
        <v>0</v>
      </c>
      <c r="F82" s="239">
        <v>0</v>
      </c>
      <c r="G82" s="239">
        <v>24582</v>
      </c>
      <c r="H82" s="239">
        <v>31578</v>
      </c>
      <c r="I82" s="239">
        <v>0</v>
      </c>
    </row>
    <row r="83" spans="1:9" ht="18" x14ac:dyDescent="0.25">
      <c r="A83" s="142"/>
      <c r="B83" s="143"/>
      <c r="C83" s="144"/>
      <c r="D83" s="141"/>
      <c r="E83" s="159"/>
      <c r="F83" s="239"/>
      <c r="G83" s="239"/>
      <c r="H83" s="239"/>
      <c r="I83" s="239"/>
    </row>
    <row r="84" spans="1:9" ht="25.5" x14ac:dyDescent="0.25">
      <c r="A84" s="142">
        <v>4</v>
      </c>
      <c r="B84" s="143"/>
      <c r="C84" s="144"/>
      <c r="D84" s="141" t="s">
        <v>12</v>
      </c>
      <c r="E84" s="159">
        <f>SUM(E85)</f>
        <v>0</v>
      </c>
      <c r="F84" s="240">
        <f>SUM(F85)</f>
        <v>0</v>
      </c>
      <c r="G84" s="240">
        <f>SUM(G85)</f>
        <v>92160</v>
      </c>
      <c r="H84" s="240">
        <f>SUM(H85)</f>
        <v>0</v>
      </c>
      <c r="I84" s="240">
        <f>SUM(I85)</f>
        <v>0</v>
      </c>
    </row>
    <row r="85" spans="1:9" ht="25.5" x14ac:dyDescent="0.25">
      <c r="A85" s="142">
        <v>42</v>
      </c>
      <c r="B85" s="143"/>
      <c r="C85" s="144"/>
      <c r="D85" s="141" t="s">
        <v>105</v>
      </c>
      <c r="E85" s="159">
        <v>0</v>
      </c>
      <c r="F85" s="239">
        <v>0</v>
      </c>
      <c r="G85" s="239">
        <v>92160</v>
      </c>
      <c r="H85" s="239">
        <v>0</v>
      </c>
      <c r="I85" s="239">
        <v>0</v>
      </c>
    </row>
  </sheetData>
  <mergeCells count="45">
    <mergeCell ref="A1:H1"/>
    <mergeCell ref="A3:H3"/>
    <mergeCell ref="A5:C5"/>
    <mergeCell ref="A21:C21"/>
    <mergeCell ref="A22:C22"/>
    <mergeCell ref="A9:C9"/>
    <mergeCell ref="A10:C10"/>
    <mergeCell ref="A11:C11"/>
    <mergeCell ref="A7:C7"/>
    <mergeCell ref="A8:C8"/>
    <mergeCell ref="A6:C6"/>
    <mergeCell ref="A23:C23"/>
    <mergeCell ref="A24:C24"/>
    <mergeCell ref="A32:C32"/>
    <mergeCell ref="A33:C33"/>
    <mergeCell ref="A34:C34"/>
    <mergeCell ref="A35:C35"/>
    <mergeCell ref="A38:C38"/>
    <mergeCell ref="A39:C39"/>
    <mergeCell ref="A40:C40"/>
    <mergeCell ref="A41:C41"/>
    <mergeCell ref="A43:C43"/>
    <mergeCell ref="A44:C44"/>
    <mergeCell ref="A45:C45"/>
    <mergeCell ref="A46:C46"/>
    <mergeCell ref="A47:C47"/>
    <mergeCell ref="A52:C52"/>
    <mergeCell ref="A53:C53"/>
    <mergeCell ref="A54:C54"/>
    <mergeCell ref="A55:C55"/>
    <mergeCell ref="A56:C56"/>
    <mergeCell ref="A57:C57"/>
    <mergeCell ref="A63:C63"/>
    <mergeCell ref="A64:C64"/>
    <mergeCell ref="A65:C65"/>
    <mergeCell ref="A66:C66"/>
    <mergeCell ref="A69:C69"/>
    <mergeCell ref="A70:C70"/>
    <mergeCell ref="A81:C81"/>
    <mergeCell ref="A82:C82"/>
    <mergeCell ref="A71:C71"/>
    <mergeCell ref="A72:C72"/>
    <mergeCell ref="A73:C73"/>
    <mergeCell ref="A79:C79"/>
    <mergeCell ref="A80:C80"/>
  </mergeCells>
  <pageMargins left="0.7" right="0.7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Almina</cp:lastModifiedBy>
  <cp:lastPrinted>2023-11-03T07:39:38Z</cp:lastPrinted>
  <dcterms:created xsi:type="dcterms:W3CDTF">2022-08-12T12:51:27Z</dcterms:created>
  <dcterms:modified xsi:type="dcterms:W3CDTF">2023-11-03T07:42:15Z</dcterms:modified>
</cp:coreProperties>
</file>