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ina\Desktop\izvršenje 2024\"/>
    </mc:Choice>
  </mc:AlternateContent>
  <bookViews>
    <workbookView xWindow="0" yWindow="0" windowWidth="28800" windowHeight="1143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7" l="1"/>
  <c r="K11" i="1" l="1"/>
  <c r="I17" i="7" l="1"/>
  <c r="C25" i="8" l="1"/>
  <c r="C21" i="8" s="1"/>
  <c r="G13" i="1"/>
  <c r="C6" i="8" l="1"/>
  <c r="H179" i="7"/>
  <c r="I174" i="7"/>
  <c r="I173" i="7"/>
  <c r="F25" i="8"/>
  <c r="F21" i="8" s="1"/>
  <c r="I13" i="7"/>
  <c r="I12" i="7"/>
  <c r="I11" i="7"/>
  <c r="I10" i="7"/>
  <c r="I9" i="7"/>
  <c r="H8" i="11"/>
  <c r="H7" i="11"/>
  <c r="H6" i="11"/>
  <c r="L34" i="1"/>
  <c r="L32" i="1"/>
  <c r="L31" i="1"/>
  <c r="K34" i="1"/>
  <c r="K32" i="1"/>
  <c r="K31" i="1"/>
  <c r="L15" i="1"/>
  <c r="L14" i="1"/>
  <c r="L12" i="1"/>
  <c r="L11" i="1"/>
  <c r="K15" i="1"/>
  <c r="K14" i="1"/>
  <c r="K12" i="1"/>
  <c r="H13" i="1"/>
  <c r="J62" i="3"/>
  <c r="K62" i="3" s="1"/>
  <c r="G53" i="3" l="1"/>
  <c r="F10" i="8"/>
  <c r="F6" i="8" s="1"/>
  <c r="D10" i="8"/>
  <c r="G36" i="8"/>
  <c r="G35" i="8"/>
  <c r="G31" i="8"/>
  <c r="G30" i="8"/>
  <c r="G26" i="8"/>
  <c r="G23" i="8"/>
  <c r="G22" i="8"/>
  <c r="G16" i="8"/>
  <c r="G15" i="8"/>
  <c r="G11" i="8"/>
  <c r="G8" i="8"/>
  <c r="G7" i="8"/>
  <c r="H35" i="8"/>
  <c r="H36" i="8"/>
  <c r="H10" i="1" l="1"/>
  <c r="H16" i="1" s="1"/>
  <c r="F172" i="7"/>
  <c r="F15" i="7"/>
  <c r="I51" i="7"/>
  <c r="I18" i="7"/>
  <c r="F9" i="7"/>
  <c r="H62" i="3" l="1"/>
  <c r="H61" i="3" s="1"/>
  <c r="H160" i="7"/>
  <c r="H13" i="7" s="1"/>
  <c r="G10" i="1"/>
  <c r="L62" i="3" l="1"/>
  <c r="G16" i="1"/>
  <c r="L52" i="3"/>
  <c r="L51" i="3"/>
  <c r="K52" i="3" l="1"/>
  <c r="K51" i="3"/>
  <c r="L50" i="3"/>
  <c r="K50" i="3"/>
  <c r="L137" i="3"/>
  <c r="L125" i="3"/>
  <c r="L110" i="3"/>
  <c r="L72" i="3"/>
  <c r="L63" i="3"/>
  <c r="L42" i="3"/>
  <c r="L41" i="3"/>
  <c r="L34" i="3"/>
  <c r="L30" i="3"/>
  <c r="L23" i="3"/>
  <c r="L20" i="3"/>
  <c r="L12" i="3"/>
  <c r="H30" i="8" l="1"/>
  <c r="H31" i="8"/>
  <c r="H27" i="8"/>
  <c r="H26" i="8"/>
  <c r="H23" i="8"/>
  <c r="H22" i="8"/>
  <c r="H16" i="8"/>
  <c r="H15" i="8"/>
  <c r="H11" i="8"/>
  <c r="H8" i="8"/>
  <c r="H7" i="8"/>
  <c r="H173" i="7" l="1"/>
  <c r="H172" i="7" s="1"/>
  <c r="F173" i="7"/>
  <c r="I156" i="7"/>
  <c r="I151" i="7"/>
  <c r="H150" i="7"/>
  <c r="H12" i="7" s="1"/>
  <c r="F150" i="7"/>
  <c r="I164" i="7"/>
  <c r="I162" i="7"/>
  <c r="I161" i="7"/>
  <c r="I160" i="7"/>
  <c r="F106" i="7"/>
  <c r="F105" i="7" s="1"/>
  <c r="H106" i="7"/>
  <c r="H105" i="7" s="1"/>
  <c r="G106" i="7"/>
  <c r="I132" i="7"/>
  <c r="H133" i="7"/>
  <c r="I133" i="7" s="1"/>
  <c r="I126" i="7"/>
  <c r="I107" i="7"/>
  <c r="I58" i="7"/>
  <c r="I48" i="7"/>
  <c r="I23" i="7"/>
  <c r="I64" i="7"/>
  <c r="H62" i="7"/>
  <c r="H11" i="7" s="1"/>
  <c r="F17" i="7"/>
  <c r="I84" i="7"/>
  <c r="I80" i="7"/>
  <c r="I67" i="7"/>
  <c r="I100" i="7"/>
  <c r="I97" i="7"/>
  <c r="I96" i="7"/>
  <c r="I93" i="7"/>
  <c r="I89" i="7"/>
  <c r="I88" i="7"/>
  <c r="H17" i="7"/>
  <c r="I105" i="7" l="1"/>
  <c r="H104" i="7"/>
  <c r="H10" i="7"/>
  <c r="H9" i="7" s="1"/>
  <c r="I150" i="7"/>
  <c r="I106" i="7"/>
  <c r="I62" i="7"/>
  <c r="G8" i="11"/>
  <c r="G7" i="11"/>
  <c r="G6" i="11"/>
  <c r="K127" i="3" l="1"/>
  <c r="K63" i="3"/>
  <c r="K139" i="3"/>
  <c r="K138" i="3"/>
  <c r="K137" i="3"/>
  <c r="K135" i="3"/>
  <c r="K133" i="3"/>
  <c r="K129" i="3"/>
  <c r="K126" i="3"/>
  <c r="K125" i="3"/>
  <c r="K123" i="3"/>
  <c r="K122" i="3"/>
  <c r="K121" i="3"/>
  <c r="K113" i="3"/>
  <c r="K112" i="3"/>
  <c r="K111" i="3"/>
  <c r="K110" i="3"/>
  <c r="K108" i="3"/>
  <c r="K107" i="3"/>
  <c r="K106" i="3"/>
  <c r="K105" i="3"/>
  <c r="K104" i="3"/>
  <c r="K103" i="3"/>
  <c r="K101" i="3"/>
  <c r="K99" i="3"/>
  <c r="K98" i="3"/>
  <c r="K96" i="3"/>
  <c r="K95" i="3"/>
  <c r="K94" i="3"/>
  <c r="K93" i="3"/>
  <c r="K92" i="3"/>
  <c r="K91" i="3"/>
  <c r="K90" i="3"/>
  <c r="K89" i="3"/>
  <c r="K88" i="3"/>
  <c r="K87" i="3"/>
  <c r="K85" i="3"/>
  <c r="K84" i="3"/>
  <c r="K83" i="3"/>
  <c r="K82" i="3"/>
  <c r="K81" i="3"/>
  <c r="K80" i="3"/>
  <c r="K79" i="3"/>
  <c r="K76" i="3"/>
  <c r="K75" i="3"/>
  <c r="K74" i="3"/>
  <c r="K73" i="3"/>
  <c r="K72" i="3"/>
  <c r="K69" i="3"/>
  <c r="K68" i="3"/>
  <c r="K67" i="3"/>
  <c r="K66" i="3"/>
  <c r="K65" i="3"/>
  <c r="K64" i="3"/>
  <c r="K44" i="3"/>
  <c r="K43" i="3"/>
  <c r="K42" i="3"/>
  <c r="K41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8" i="3"/>
  <c r="K17" i="3"/>
  <c r="K12" i="3"/>
  <c r="G172" i="7" l="1"/>
  <c r="H16" i="7" l="1"/>
  <c r="I172" i="7" l="1"/>
  <c r="F104" i="7"/>
  <c r="I16" i="7"/>
  <c r="H15" i="7"/>
  <c r="D6" i="8"/>
  <c r="D25" i="8"/>
  <c r="D21" i="8" s="1"/>
  <c r="J120" i="3"/>
  <c r="J61" i="3" s="1"/>
  <c r="J11" i="3"/>
  <c r="J10" i="3" s="1"/>
  <c r="H11" i="3"/>
  <c r="H10" i="3" s="1"/>
  <c r="H53" i="3" s="1"/>
  <c r="G25" i="8" l="1"/>
  <c r="H25" i="8"/>
  <c r="G6" i="8"/>
  <c r="H6" i="8"/>
  <c r="G10" i="8"/>
  <c r="H10" i="8"/>
  <c r="J53" i="3"/>
  <c r="L10" i="3"/>
  <c r="F179" i="7"/>
  <c r="I104" i="7"/>
  <c r="K10" i="3"/>
  <c r="L11" i="3"/>
  <c r="K11" i="3"/>
  <c r="L120" i="3"/>
  <c r="K120" i="3"/>
  <c r="L61" i="3"/>
  <c r="K61" i="3"/>
  <c r="I16" i="1"/>
  <c r="J13" i="1"/>
  <c r="J10" i="1"/>
  <c r="K10" i="1" l="1"/>
  <c r="L10" i="1"/>
  <c r="L13" i="1"/>
  <c r="K13" i="1"/>
  <c r="G21" i="8"/>
  <c r="H21" i="8"/>
  <c r="L53" i="3"/>
  <c r="K53" i="3"/>
  <c r="J16" i="1"/>
  <c r="L16" i="1" l="1"/>
  <c r="K16" i="1"/>
</calcChain>
</file>

<file path=xl/sharedStrings.xml><?xml version="1.0" encoding="utf-8"?>
<sst xmlns="http://schemas.openxmlformats.org/spreadsheetml/2006/main" count="442" uniqueCount="206">
  <si>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</si>
  <si>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</si>
  <si>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</si>
  <si>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</si>
  <si>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</si>
  <si>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</si>
  <si>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</si>
  <si>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</si>
  <si>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</si>
  <si>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</si>
  <si>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</si>
  <si>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</si>
  <si>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</si>
  <si>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</si>
  <si>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</si>
  <si>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</si>
  <si>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</si>
  <si>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>6=5/2*100</t>
  </si>
  <si>
    <t>UKUPNI PRIHODI</t>
  </si>
  <si>
    <t>Pomoći iz inozemstva i od subjekata unutar općeg proračuna</t>
  </si>
  <si>
    <t>Prihodi od prodaje proizvoda i robe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</si>
  <si>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</si>
  <si>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</si>
  <si>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</si>
  <si>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</si>
  <si>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</si>
  <si>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</si>
  <si>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</si>
  <si>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</si>
  <si>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</si>
  <si>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</si>
  <si>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</si>
  <si>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</si>
  <si>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</si>
  <si>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</si>
  <si>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</si>
  <si>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</si>
  <si>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</si>
  <si>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</si>
  <si>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</si>
  <si>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</si>
  <si>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</si>
  <si>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</si>
  <si>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</si>
  <si>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</si>
  <si>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</si>
  <si>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TEKUĆI PLAN 2023.*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</si>
  <si>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</si>
  <si>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</si>
  <si>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</si>
  <si>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</si>
  <si>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</si>
  <si>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</si>
  <si>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</si>
  <si>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</si>
  <si>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</si>
  <si>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</si>
  <si>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</si>
  <si>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</si>
  <si>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</si>
  <si>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</si>
  <si>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</si>
  <si>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FINANCIRANJA</t>
  </si>
  <si>
    <t xml:space="preserve">OSTVARENJE/IZVRŠENJE 
2022. </t>
  </si>
  <si>
    <t xml:space="preserve">OSTVARENJE/IZVRŠENJE 
2023. </t>
  </si>
  <si>
    <t>Pomoći od međunarodnih organizacija te institucija I tijela EU</t>
  </si>
  <si>
    <t>Tekuće pomoći od institucija i tijela EU</t>
  </si>
  <si>
    <t>Pomoći od izvanproračunskih korisnika</t>
  </si>
  <si>
    <t>Tekuće pomoći od izvanproračunskih korisnika</t>
  </si>
  <si>
    <t>Tekuće pomoći proračunskim korisnicima iz 
proračuna koji im nije nadležan</t>
  </si>
  <si>
    <t>Kapitalne pomoći proračunskim korisnicima iz 
proračuna koji im nije nadležan</t>
  </si>
  <si>
    <t>Pomoći proračunskim korisnicima iz 
proračuna koji im nije nadležan</t>
  </si>
  <si>
    <t>Prihodi od imovine</t>
  </si>
  <si>
    <t>Prihodi od financijske imovine</t>
  </si>
  <si>
    <t xml:space="preserve">Prihodi od prodaje proizvoda i robe te pruženih usluga
</t>
  </si>
  <si>
    <t>Prihodi od prodaje proizvoda i robe te pruženih usluga
 i prihodi od donacija</t>
  </si>
  <si>
    <t>Kamate na oročena sredstva i depozite po viđenju</t>
  </si>
  <si>
    <t>Prihodi od pruženih usluga</t>
  </si>
  <si>
    <t>Donacije od pravnih I fizičkih osoba izvan općeg
 proračuna</t>
  </si>
  <si>
    <t>Tekuće donacije</t>
  </si>
  <si>
    <t>Kapitalne donacije</t>
  </si>
  <si>
    <t>Prihodi iz nadležnog proračuna i od HZZO-a temeljem 
ugovornih obveza</t>
  </si>
  <si>
    <t>Prihodi iz nadležnog proračuna za financiranje redovne
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</si>
  <si>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</si>
  <si>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</si>
  <si>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nefinancijeske imovine</t>
  </si>
  <si>
    <t>Ostali prihodi</t>
  </si>
  <si>
    <t>Ostali rashodi za zaposlene</t>
  </si>
  <si>
    <t>Doprinosi na plaće</t>
  </si>
  <si>
    <t>Doprinosi za obvezno zdravstveno osiguranje</t>
  </si>
  <si>
    <t>Naknade za prijevoz,za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</si>
  <si>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</si>
  <si>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</si>
  <si>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</si>
  <si>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</si>
  <si>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</si>
  <si>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</si>
  <si>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</si>
  <si>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</si>
  <si>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</si>
  <si>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</si>
  <si>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</si>
  <si>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</si>
  <si>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</si>
  <si>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</si>
  <si>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</si>
  <si>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</si>
  <si>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</si>
  <si>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</si>
  <si>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</si>
  <si>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</si>
  <si>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</si>
  <si>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
povjerenstava i slično</t>
  </si>
  <si>
    <t>Premije osiguranja</t>
  </si>
  <si>
    <t>Reprezentacija</t>
  </si>
  <si>
    <t>Članarine i norme</t>
  </si>
  <si>
    <t xml:space="preserve">Pristojbe i naknade 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</si>
  <si>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</si>
  <si>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</si>
  <si>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</si>
  <si>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</si>
  <si>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</si>
  <si>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rashodi</t>
  </si>
  <si>
    <t>Kazne,penali i naknade štete</t>
  </si>
  <si>
    <t>Naknade šteta pravnim i fizičkim osobama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</si>
  <si>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</si>
  <si>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</si>
  <si>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</si>
  <si>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</si>
  <si>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</si>
  <si>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Instrumenti,uređaji i strojevi</t>
  </si>
  <si>
    <t>Uređaji,strojevi i oprema za ostale namjene</t>
  </si>
  <si>
    <t>Knjige,umjetnička djela i ostale izložbene vrijednosti</t>
  </si>
  <si>
    <t>Umjetnička djela(izložena u galerijama,muzejima i slično)</t>
  </si>
  <si>
    <t>Ostale nespomenute izložbene vrijednosti</t>
  </si>
  <si>
    <t>Rashodi za dodatna ulaganja na nefinancijskoj imovini</t>
  </si>
  <si>
    <t>Dodatna ulaganja u postrojenjima i opremi</t>
  </si>
  <si>
    <t xml:space="preserve">  11 Opći prihodi i primici</t>
  </si>
  <si>
    <t>2 Vlastiti prihodi</t>
  </si>
  <si>
    <t>5 Namjenski prihodi</t>
  </si>
  <si>
    <t>25 Vlastiti prihodi proračunskih korisnika</t>
  </si>
  <si>
    <t xml:space="preserve">  29 Višak / manjak prihoda proračunskih  korisnika
</t>
  </si>
  <si>
    <t>55 Donacije i ostali namjenski prihodi
proračunskih korisnika</t>
  </si>
  <si>
    <t>08 Rekreacija, kultura i religija</t>
  </si>
  <si>
    <t>086 Rashodi za rekreaciju, kulturu i religiju koji nisu drugdje svrstani</t>
  </si>
  <si>
    <t xml:space="preserve">IZVRŠENJE 
2022. </t>
  </si>
  <si>
    <t xml:space="preserve">IZVRŠENJE 
2023. </t>
  </si>
  <si>
    <t>Aktivnost 18119001</t>
  </si>
  <si>
    <t>ADMINISTRACIJA I UPRAVLJANJE</t>
  </si>
  <si>
    <t>Izvor financiranja 11</t>
  </si>
  <si>
    <t>Opći prihodi i primici</t>
  </si>
  <si>
    <t>Rashodi za nabavu neproizvedene dugotrajne imovine</t>
  </si>
  <si>
    <t>Izvor financiranja 25</t>
  </si>
  <si>
    <t>Vlastiti prihodi i primici</t>
  </si>
  <si>
    <t>Izvor financiranja 55</t>
  </si>
  <si>
    <t>Namjenski prihodi i primici</t>
  </si>
  <si>
    <t>Izvor financiranja 29</t>
  </si>
  <si>
    <t>Višak / manjak prihoda</t>
  </si>
  <si>
    <t>PROGRAMSKA DJELATNOST</t>
  </si>
  <si>
    <t>Aktivnost 18120001</t>
  </si>
  <si>
    <t>REDOVNI PROGRAMI</t>
  </si>
  <si>
    <t>Donacije I ostali namjenski prihodi</t>
  </si>
  <si>
    <t xml:space="preserve"> IZVRŠENJE 
2023. </t>
  </si>
  <si>
    <t>Nematerijalna imovina</t>
  </si>
  <si>
    <t>Licence</t>
  </si>
  <si>
    <t xml:space="preserve">OSTVARENJE/IZVRŠENJE 2023. </t>
  </si>
  <si>
    <t>Službena,radna i zaštitna odjeća i obuća</t>
  </si>
  <si>
    <t>Aktivnost 18120015</t>
  </si>
  <si>
    <t>EU PROJEKT STEĆAKLAND</t>
  </si>
  <si>
    <t>IZVORNI PLAN / REBALANS 2023.</t>
  </si>
  <si>
    <t>7=5/3*100</t>
  </si>
  <si>
    <t>IZVORNI PLAN /REBALANS 2023.</t>
  </si>
  <si>
    <t>TEKUĆI PLAN 2023.</t>
  </si>
  <si>
    <t>Rezultat poslovanja</t>
  </si>
  <si>
    <t>Višak/manjak prihoda</t>
  </si>
  <si>
    <t>Višak prihoda</t>
  </si>
  <si>
    <t>UKUPNO PRIHODI+VIŠAK KORIŠTEN ZA POKRIĆE RASHODA</t>
  </si>
  <si>
    <t>DUBROVAČKI MUZEJI</t>
  </si>
  <si>
    <t>REDOVNA DJELATNOST</t>
  </si>
  <si>
    <t>IZVORI FINANCIRANJA UKUPNO</t>
  </si>
  <si>
    <t>Opći prihodi i primitci</t>
  </si>
  <si>
    <t>Vlastiti prihodi</t>
  </si>
  <si>
    <t>Namjenski prihodi</t>
  </si>
  <si>
    <t>5=4/2*100</t>
  </si>
  <si>
    <t>IZVORNI PLAN ILI REBALANS 2023.</t>
  </si>
  <si>
    <t>RASHODI TEKUĆE GODINE</t>
  </si>
  <si>
    <t>PRENESENI VIŠAK</t>
  </si>
  <si>
    <t>VIŠKOVI/MANJKOVI</t>
  </si>
  <si>
    <t>IZVORNI PLAN/ REBALANS 2023.</t>
  </si>
  <si>
    <t>UKUPNO PRENESENI VIŠAK/MANJAK IZ PRETHODNE GODINE</t>
  </si>
  <si>
    <t>VIŠAK KOJI SE RASPOREDIO ZA POKRIĆE RAZLIKE PRIHODA I RASHODA,PRIMITAKA I IZDATAKA</t>
  </si>
  <si>
    <t>MANJAK RAZLIKE PRIHODA I RASHODA, PRIMITAKA I IZDATAKA KOJI SE POKRIO</t>
  </si>
  <si>
    <t>UKUPNO KORIŠTENI REZULTAT</t>
  </si>
  <si>
    <t>VIŠEGODIŠNJI PLAN URAVNOTEŽENJA</t>
  </si>
  <si>
    <t>NEUTROŠENI REZULTAT (PRIJENOS U SLJEDEĆU GODINU)</t>
  </si>
  <si>
    <t>9 Rezultat</t>
  </si>
  <si>
    <t>VIŠAK PRIHODA KORIŠTEN ZA POKRIĆE RASHODA</t>
  </si>
  <si>
    <t>92- vlastiti prihodi</t>
  </si>
  <si>
    <t xml:space="preserve">OSTVARENJE IZVRŠENJE 2023. </t>
  </si>
  <si>
    <t xml:space="preserve">OSTVARENJE/
IZVRŠENJE 2022. </t>
  </si>
  <si>
    <t>GODIŠNJI IZVJEŠTAJ O IZVRŠENJU FINANCIJSKOG PLANA DUBROVAČKIH MUZEJA ZA 2023. GODINU</t>
  </si>
  <si>
    <t xml:space="preserve"> RAČUN PRIHODA I RASHODA DUBROVAČKIH MUZEJA </t>
  </si>
  <si>
    <t>GODIŠNJI IZVJEŠTAJ O PRIHODIMA I RASHODIMA PREMA EKONOMSKOJ KLASIFIKACIJI ZA 2023.</t>
  </si>
  <si>
    <t>GODIŠNJI IZVJEŠTAJ O PRIHODIMA I RASHODIMA PREMA IZVORIMA FINANCIRANJA DUBROVAČKIH MUZEJA ZA 2023.</t>
  </si>
  <si>
    <t>GODIŠNJI IZVJEŠTAJ O RASHODIMA PREMA FUNKCIJSKOJ KLASIFIKACIJI DUBROVAČKIH MUZEJA ZA 2023.</t>
  </si>
  <si>
    <t>GODIŠNJI IZVJEŠTAJ PO PROGRAMSKOJ KLASIFIKACIJI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</si>
</sst>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4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3" fillId="0" borderId="0"/>
  </cellStyleXfs>
  <cellXfs count="20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1" fontId="0" fillId="0" borderId="3" xfId="0" applyNumberFormat="1" applyBorder="1"/>
    <xf numFmtId="0" fontId="0" fillId="0" borderId="3" xfId="0" applyBorder="1" applyAlignment="1">
      <alignment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4" fontId="2" fillId="2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24" fillId="2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25" fillId="2" borderId="4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4" fillId="2" borderId="4" xfId="0" applyNumberFormat="1" applyFont="1" applyFill="1" applyBorder="1" applyAlignment="1">
      <alignment horizontal="right"/>
    </xf>
    <xf numFmtId="4" fontId="22" fillId="2" borderId="4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4" fontId="4" fillId="2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>
      <alignment horizontal="right"/>
    </xf>
    <xf numFmtId="1" fontId="1" fillId="0" borderId="3" xfId="0" applyNumberFormat="1" applyFont="1" applyBorder="1"/>
    <xf numFmtId="4" fontId="11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9" fontId="6" fillId="3" borderId="3" xfId="0" applyNumberFormat="1" applyFont="1" applyFill="1" applyBorder="1" applyAlignment="1" applyProtection="1">
      <alignment horizontal="center" vertical="center" wrapText="1"/>
    </xf>
    <xf numFmtId="4" fontId="4" fillId="2" borderId="4" xfId="1" applyNumberFormat="1" applyFont="1" applyFill="1" applyBorder="1" applyAlignment="1" applyProtection="1">
      <alignment horizontal="right" vertical="center" wrapText="1"/>
    </xf>
    <xf numFmtId="3" fontId="25" fillId="2" borderId="4" xfId="0" applyNumberFormat="1" applyFont="1" applyFill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3" fontId="24" fillId="2" borderId="4" xfId="0" applyNumberFormat="1" applyFont="1" applyFill="1" applyBorder="1" applyAlignment="1">
      <alignment horizontal="right"/>
    </xf>
    <xf numFmtId="3" fontId="22" fillId="2" borderId="4" xfId="0" applyNumberFormat="1" applyFont="1" applyFill="1" applyBorder="1" applyAlignment="1">
      <alignment horizontal="right"/>
    </xf>
    <xf numFmtId="3" fontId="0" fillId="0" borderId="3" xfId="0" applyNumberFormat="1" applyBorder="1"/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6" fillId="0" borderId="3" xfId="0" quotePrefix="1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4" fontId="2" fillId="4" borderId="3" xfId="0" applyNumberFormat="1" applyFont="1" applyFill="1" applyBorder="1" applyAlignment="1">
      <alignment horizontal="right"/>
    </xf>
    <xf numFmtId="3" fontId="22" fillId="4" borderId="4" xfId="0" applyNumberFormat="1" applyFont="1" applyFill="1" applyBorder="1" applyAlignment="1">
      <alignment horizontal="right"/>
    </xf>
    <xf numFmtId="0" fontId="18" fillId="5" borderId="4" xfId="0" applyNumberFormat="1" applyFont="1" applyFill="1" applyBorder="1" applyAlignment="1" applyProtection="1">
      <alignment horizontal="left" vertical="center" wrapText="1"/>
    </xf>
    <xf numFmtId="4" fontId="2" fillId="5" borderId="3" xfId="0" applyNumberFormat="1" applyFont="1" applyFill="1" applyBorder="1" applyAlignment="1">
      <alignment horizontal="right"/>
    </xf>
    <xf numFmtId="4" fontId="22" fillId="4" borderId="3" xfId="0" applyNumberFormat="1" applyFont="1" applyFill="1" applyBorder="1" applyAlignment="1">
      <alignment horizontal="right"/>
    </xf>
    <xf numFmtId="3" fontId="24" fillId="4" borderId="4" xfId="0" applyNumberFormat="1" applyFont="1" applyFill="1" applyBorder="1" applyAlignment="1">
      <alignment horizontal="right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3" fontId="7" fillId="2" borderId="4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3" fontId="24" fillId="5" borderId="4" xfId="0" applyNumberFormat="1" applyFont="1" applyFill="1" applyBorder="1" applyAlignment="1">
      <alignment horizontal="right"/>
    </xf>
    <xf numFmtId="3" fontId="2" fillId="5" borderId="3" xfId="0" applyNumberFormat="1" applyFont="1" applyFill="1" applyBorder="1" applyAlignment="1">
      <alignment horizontal="right"/>
    </xf>
    <xf numFmtId="3" fontId="2" fillId="4" borderId="4" xfId="1" applyNumberFormat="1" applyFont="1" applyFill="1" applyBorder="1" applyAlignment="1" applyProtection="1">
      <alignment horizontal="right" wrapText="1"/>
    </xf>
    <xf numFmtId="3" fontId="2" fillId="2" borderId="4" xfId="1" applyNumberFormat="1" applyFont="1" applyFill="1" applyBorder="1" applyAlignment="1" applyProtection="1">
      <alignment horizontal="right" vertical="center" wrapText="1"/>
    </xf>
    <xf numFmtId="3" fontId="4" fillId="2" borderId="4" xfId="1" applyNumberFormat="1" applyFont="1" applyFill="1" applyBorder="1" applyAlignment="1" applyProtection="1">
      <alignment horizontal="right" vertical="center" wrapText="1"/>
    </xf>
    <xf numFmtId="3" fontId="4" fillId="2" borderId="4" xfId="1" applyNumberFormat="1" applyFont="1" applyFill="1" applyBorder="1" applyAlignment="1">
      <alignment horizontal="right"/>
    </xf>
    <xf numFmtId="3" fontId="22" fillId="2" borderId="4" xfId="1" applyNumberFormat="1" applyFont="1" applyFill="1" applyBorder="1" applyAlignment="1" applyProtection="1">
      <alignment horizontal="right" vertical="center" wrapText="1"/>
    </xf>
    <xf numFmtId="3" fontId="24" fillId="2" borderId="4" xfId="1" applyNumberFormat="1" applyFont="1" applyFill="1" applyBorder="1" applyAlignment="1" applyProtection="1">
      <alignment horizontal="right" vertical="center" wrapText="1"/>
    </xf>
    <xf numFmtId="3" fontId="25" fillId="2" borderId="4" xfId="1" applyNumberFormat="1" applyFont="1" applyFill="1" applyBorder="1" applyAlignment="1" applyProtection="1">
      <alignment horizontal="right" vertical="center" wrapText="1"/>
    </xf>
    <xf numFmtId="3" fontId="22" fillId="2" borderId="4" xfId="1" applyNumberFormat="1" applyFont="1" applyFill="1" applyBorder="1" applyAlignment="1">
      <alignment horizontal="right"/>
    </xf>
    <xf numFmtId="3" fontId="24" fillId="2" borderId="4" xfId="1" applyNumberFormat="1" applyFont="1" applyFill="1" applyBorder="1" applyAlignment="1">
      <alignment horizontal="right"/>
    </xf>
    <xf numFmtId="3" fontId="27" fillId="2" borderId="4" xfId="1" applyNumberFormat="1" applyFont="1" applyFill="1" applyBorder="1" applyAlignment="1" applyProtection="1">
      <alignment horizontal="right" wrapText="1"/>
    </xf>
    <xf numFmtId="3" fontId="2" fillId="4" borderId="4" xfId="1" applyNumberFormat="1" applyFont="1" applyFill="1" applyBorder="1" applyAlignment="1" applyProtection="1">
      <alignment horizontal="right" vertical="center" wrapText="1"/>
    </xf>
    <xf numFmtId="3" fontId="26" fillId="2" borderId="4" xfId="1" applyNumberFormat="1" applyFont="1" applyFill="1" applyBorder="1" applyAlignment="1" applyProtection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22" fillId="6" borderId="4" xfId="0" applyNumberFormat="1" applyFont="1" applyFill="1" applyBorder="1" applyAlignment="1">
      <alignment horizontal="right"/>
    </xf>
    <xf numFmtId="4" fontId="2" fillId="6" borderId="4" xfId="1" applyNumberFormat="1" applyFont="1" applyFill="1" applyBorder="1" applyAlignment="1" applyProtection="1">
      <alignment horizontal="right" vertical="center" wrapText="1"/>
    </xf>
    <xf numFmtId="4" fontId="22" fillId="6" borderId="4" xfId="0" applyNumberFormat="1" applyFont="1" applyFill="1" applyBorder="1" applyAlignment="1">
      <alignment horizontal="right"/>
    </xf>
    <xf numFmtId="3" fontId="2" fillId="6" borderId="4" xfId="0" applyNumberFormat="1" applyFont="1" applyFill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1" fillId="0" borderId="3" xfId="0" applyNumberFormat="1" applyFont="1" applyBorder="1"/>
    <xf numFmtId="4" fontId="3" fillId="0" borderId="0" xfId="0" applyNumberFormat="1" applyFont="1" applyFill="1" applyBorder="1" applyAlignment="1" applyProtection="1">
      <alignment vertical="center" wrapText="1"/>
    </xf>
    <xf numFmtId="4" fontId="0" fillId="0" borderId="0" xfId="0" applyNumberFormat="1" applyAlignment="1">
      <alignment horizontal="left" vertical="center"/>
    </xf>
    <xf numFmtId="4" fontId="28" fillId="0" borderId="3" xfId="0" applyNumberFormat="1" applyFont="1" applyBorder="1"/>
    <xf numFmtId="0" fontId="7" fillId="0" borderId="0" xfId="0" quotePrefix="1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8" fillId="5" borderId="1" xfId="0" applyNumberFormat="1" applyFont="1" applyFill="1" applyBorder="1" applyAlignment="1" applyProtection="1">
      <alignment horizontal="left" vertical="center" wrapText="1"/>
    </xf>
    <xf numFmtId="0" fontId="18" fillId="5" borderId="2" xfId="0" applyNumberFormat="1" applyFont="1" applyFill="1" applyBorder="1" applyAlignment="1" applyProtection="1">
      <alignment horizontal="left" vertical="center" wrapText="1"/>
    </xf>
    <xf numFmtId="0" fontId="18" fillId="5" borderId="4" xfId="0" applyNumberFormat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 applyProtection="1">
      <alignment horizontal="left" vertical="center" wrapText="1"/>
    </xf>
    <xf numFmtId="0" fontId="21" fillId="4" borderId="2" xfId="0" applyNumberFormat="1" applyFont="1" applyFill="1" applyBorder="1" applyAlignment="1" applyProtection="1">
      <alignment horizontal="left" vertical="center" wrapText="1"/>
    </xf>
    <xf numFmtId="0" fontId="21" fillId="4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4" borderId="1" xfId="0" applyNumberFormat="1" applyFont="1" applyFill="1" applyBorder="1" applyAlignment="1" applyProtection="1">
      <alignment horizontal="left" vertical="center" wrapText="1"/>
    </xf>
    <xf numFmtId="0" fontId="18" fillId="4" borderId="2" xfId="0" applyNumberFormat="1" applyFont="1" applyFill="1" applyBorder="1" applyAlignment="1" applyProtection="1">
      <alignment horizontal="left" vertical="center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6" fillId="6" borderId="2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1"/>
  <sheetViews>
    <sheetView tabSelected="1" workbookViewId="0">
      <selection sqref="A1:XFD2"/>
    </sheetView>
  </sheetViews>
  <sheetFormatPr defaultRowHeight="15" x14ac:dyDescent="0.25"/>
  <cols>
    <col min="6" max="10" width="25.28515625" customWidth="1"/>
    <col min="11" max="11" width="13.7109375" customWidth="1"/>
    <col min="12" max="12" width="13" customWidth="1"/>
    <col min="15" max="15" width="11.7109375" bestFit="1" customWidth="1"/>
  </cols>
  <sheetData>
    <row r="1" spans="2:12" ht="42" customHeight="1" x14ac:dyDescent="0.25">
      <c r="B1" s="142" t="s">
        <v>200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142" t="s">
        <v>11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12" ht="36" customHeight="1" x14ac:dyDescent="0.25">
      <c r="B4" s="159"/>
      <c r="C4" s="159"/>
      <c r="D4" s="159"/>
      <c r="E4" s="20"/>
      <c r="F4" s="20"/>
      <c r="G4" s="20"/>
      <c r="H4" s="20"/>
      <c r="I4" s="20"/>
      <c r="J4" s="3"/>
      <c r="K4" s="3"/>
    </row>
    <row r="5" spans="2:12" ht="18" customHeight="1" x14ac:dyDescent="0.25">
      <c r="B5" s="142" t="s">
        <v>56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8" customHeight="1" x14ac:dyDescent="0.25">
      <c r="B6" s="44"/>
      <c r="C6" s="46"/>
      <c r="D6" s="46"/>
      <c r="E6" s="46"/>
      <c r="F6" s="46"/>
      <c r="G6" s="46"/>
      <c r="H6" s="46"/>
      <c r="I6" s="46"/>
      <c r="J6" s="46"/>
      <c r="K6" s="46"/>
    </row>
    <row r="7" spans="2:12" x14ac:dyDescent="0.25">
      <c r="B7" s="153" t="s">
        <v>57</v>
      </c>
      <c r="C7" s="153"/>
      <c r="D7" s="153"/>
      <c r="E7" s="153"/>
      <c r="F7" s="153"/>
      <c r="G7" s="4"/>
      <c r="H7" s="4"/>
      <c r="I7" s="4"/>
      <c r="J7" s="4"/>
      <c r="K7" s="26"/>
    </row>
    <row r="8" spans="2:12" ht="25.5" x14ac:dyDescent="0.25">
      <c r="B8" s="154" t="s">
        <v>6</v>
      </c>
      <c r="C8" s="155"/>
      <c r="D8" s="155"/>
      <c r="E8" s="155"/>
      <c r="F8" s="156"/>
      <c r="G8" s="31" t="s">
        <v>63</v>
      </c>
      <c r="H8" s="1" t="s">
        <v>184</v>
      </c>
      <c r="I8" s="1" t="s">
        <v>172</v>
      </c>
      <c r="J8" s="31" t="s">
        <v>64</v>
      </c>
      <c r="K8" s="1" t="s">
        <v>16</v>
      </c>
      <c r="L8" s="1" t="s">
        <v>47</v>
      </c>
    </row>
    <row r="9" spans="2:12" s="34" customFormat="1" ht="11.25" x14ac:dyDescent="0.2">
      <c r="B9" s="147">
        <v>1</v>
      </c>
      <c r="C9" s="147"/>
      <c r="D9" s="147"/>
      <c r="E9" s="147"/>
      <c r="F9" s="148"/>
      <c r="G9" s="33">
        <v>2</v>
      </c>
      <c r="H9" s="32">
        <v>3</v>
      </c>
      <c r="I9" s="32">
        <v>4</v>
      </c>
      <c r="J9" s="32">
        <v>5</v>
      </c>
      <c r="K9" s="32" t="s">
        <v>17</v>
      </c>
      <c r="L9" s="32" t="s">
        <v>170</v>
      </c>
    </row>
    <row r="10" spans="2:12" x14ac:dyDescent="0.25">
      <c r="B10" s="149" t="s">
        <v>0</v>
      </c>
      <c r="C10" s="150"/>
      <c r="D10" s="150"/>
      <c r="E10" s="150"/>
      <c r="F10" s="151"/>
      <c r="G10" s="93">
        <f>SUM(G11:G12)</f>
        <v>1784819.5</v>
      </c>
      <c r="H10" s="23">
        <f>SUM(H11:H12)</f>
        <v>2169793</v>
      </c>
      <c r="I10" s="23">
        <v>0</v>
      </c>
      <c r="J10" s="93">
        <f>SUM(J11:J12)</f>
        <v>2054757.54</v>
      </c>
      <c r="K10" s="23">
        <f t="shared" ref="K10:K16" si="0">SUM(J10/G10*100)</f>
        <v>115.12410862835149</v>
      </c>
      <c r="L10" s="22">
        <f>SUM(J10/H10*100)</f>
        <v>94.698320991910293</v>
      </c>
    </row>
    <row r="11" spans="2:12" x14ac:dyDescent="0.25">
      <c r="B11" s="152" t="s">
        <v>49</v>
      </c>
      <c r="C11" s="144"/>
      <c r="D11" s="144"/>
      <c r="E11" s="144"/>
      <c r="F11" s="146"/>
      <c r="G11" s="91">
        <v>1784725.53</v>
      </c>
      <c r="H11" s="24">
        <v>2169768</v>
      </c>
      <c r="I11" s="24">
        <v>0</v>
      </c>
      <c r="J11" s="91">
        <v>2054738.28</v>
      </c>
      <c r="K11" s="24">
        <f>SUM(J11/G11*100)</f>
        <v>115.12909102611427</v>
      </c>
      <c r="L11" s="25">
        <f t="shared" ref="L11:L16" si="1">SUM(J11/H11*100)</f>
        <v>94.698524450540333</v>
      </c>
    </row>
    <row r="12" spans="2:12" x14ac:dyDescent="0.25">
      <c r="B12" s="157" t="s">
        <v>54</v>
      </c>
      <c r="C12" s="146"/>
      <c r="D12" s="146"/>
      <c r="E12" s="146"/>
      <c r="F12" s="146"/>
      <c r="G12" s="91">
        <v>93.97</v>
      </c>
      <c r="H12" s="24">
        <v>25</v>
      </c>
      <c r="I12" s="24">
        <v>0</v>
      </c>
      <c r="J12" s="91">
        <v>19.260000000000002</v>
      </c>
      <c r="K12" s="24">
        <f t="shared" si="0"/>
        <v>20.495902947749283</v>
      </c>
      <c r="L12" s="25">
        <f t="shared" si="1"/>
        <v>77.040000000000006</v>
      </c>
    </row>
    <row r="13" spans="2:12" x14ac:dyDescent="0.25">
      <c r="B13" s="27" t="s">
        <v>1</v>
      </c>
      <c r="C13" s="45"/>
      <c r="D13" s="45"/>
      <c r="E13" s="45"/>
      <c r="F13" s="45"/>
      <c r="G13" s="93">
        <f>SUM(G14:G15)</f>
        <v>1745822.5999999999</v>
      </c>
      <c r="H13" s="23">
        <f>SUM(H14:H15)</f>
        <v>2230930</v>
      </c>
      <c r="I13" s="23">
        <v>0</v>
      </c>
      <c r="J13" s="93">
        <f>SUM(J14:J15)</f>
        <v>2073007.94</v>
      </c>
      <c r="K13" s="23">
        <f t="shared" si="0"/>
        <v>118.74104161556851</v>
      </c>
      <c r="L13" s="22">
        <f t="shared" si="1"/>
        <v>92.921245399900485</v>
      </c>
    </row>
    <row r="14" spans="2:12" x14ac:dyDescent="0.25">
      <c r="B14" s="143" t="s">
        <v>50</v>
      </c>
      <c r="C14" s="144"/>
      <c r="D14" s="144"/>
      <c r="E14" s="144"/>
      <c r="F14" s="144"/>
      <c r="G14" s="91">
        <v>1689674.43</v>
      </c>
      <c r="H14" s="24">
        <v>2022090</v>
      </c>
      <c r="I14" s="24">
        <v>0</v>
      </c>
      <c r="J14" s="91">
        <v>1949316.16</v>
      </c>
      <c r="K14" s="25">
        <f t="shared" si="0"/>
        <v>115.36637623142583</v>
      </c>
      <c r="L14" s="25">
        <f t="shared" si="1"/>
        <v>96.401058310955491</v>
      </c>
    </row>
    <row r="15" spans="2:12" x14ac:dyDescent="0.25">
      <c r="B15" s="145" t="s">
        <v>51</v>
      </c>
      <c r="C15" s="146"/>
      <c r="D15" s="146"/>
      <c r="E15" s="146"/>
      <c r="F15" s="146"/>
      <c r="G15" s="92">
        <v>56148.17</v>
      </c>
      <c r="H15" s="21">
        <v>208840</v>
      </c>
      <c r="I15" s="21">
        <v>0</v>
      </c>
      <c r="J15" s="92">
        <v>123691.78</v>
      </c>
      <c r="K15" s="25">
        <f t="shared" si="0"/>
        <v>220.29530080855707</v>
      </c>
      <c r="L15" s="25">
        <f t="shared" si="1"/>
        <v>59.228011875119712</v>
      </c>
    </row>
    <row r="16" spans="2:12" x14ac:dyDescent="0.25">
      <c r="B16" s="158" t="s">
        <v>58</v>
      </c>
      <c r="C16" s="150"/>
      <c r="D16" s="150"/>
      <c r="E16" s="150"/>
      <c r="F16" s="150"/>
      <c r="G16" s="93">
        <f>SUM(G10-G13)</f>
        <v>38996.90000000014</v>
      </c>
      <c r="H16" s="23">
        <f>SUM(H10-H13)</f>
        <v>-61137</v>
      </c>
      <c r="I16" s="22">
        <f>SUM(I10-I13)</f>
        <v>0</v>
      </c>
      <c r="J16" s="97">
        <f>SUM(J10-J13)</f>
        <v>-18250.399999999907</v>
      </c>
      <c r="K16" s="23">
        <f t="shared" si="0"/>
        <v>-46.79961740548567</v>
      </c>
      <c r="L16" s="22">
        <f t="shared" si="1"/>
        <v>29.85164466689551</v>
      </c>
    </row>
    <row r="17" spans="1:43" ht="18" x14ac:dyDescent="0.25">
      <c r="B17" s="20"/>
      <c r="C17" s="18"/>
      <c r="D17" s="18"/>
      <c r="E17" s="18"/>
      <c r="F17" s="18"/>
      <c r="G17" s="94"/>
      <c r="H17" s="94"/>
      <c r="I17" s="19"/>
      <c r="J17" s="19"/>
      <c r="K17" s="19"/>
      <c r="L17" s="19"/>
    </row>
    <row r="18" spans="1:43" ht="18" customHeight="1" x14ac:dyDescent="0.25">
      <c r="B18" s="153" t="s">
        <v>59</v>
      </c>
      <c r="C18" s="153"/>
      <c r="D18" s="153"/>
      <c r="E18" s="153"/>
      <c r="F18" s="153"/>
      <c r="G18" s="94"/>
      <c r="H18" s="94"/>
      <c r="I18" s="19"/>
      <c r="J18" s="19"/>
      <c r="K18" s="19"/>
      <c r="L18" s="19"/>
    </row>
    <row r="19" spans="1:43" ht="25.5" x14ac:dyDescent="0.25">
      <c r="B19" s="154" t="s">
        <v>6</v>
      </c>
      <c r="C19" s="155"/>
      <c r="D19" s="155"/>
      <c r="E19" s="155"/>
      <c r="F19" s="156"/>
      <c r="G19" s="95" t="s">
        <v>63</v>
      </c>
      <c r="H19" s="96" t="s">
        <v>184</v>
      </c>
      <c r="I19" s="1" t="s">
        <v>172</v>
      </c>
      <c r="J19" s="31" t="s">
        <v>64</v>
      </c>
      <c r="K19" s="1" t="s">
        <v>16</v>
      </c>
      <c r="L19" s="1" t="s">
        <v>16</v>
      </c>
    </row>
    <row r="20" spans="1:43" s="34" customFormat="1" x14ac:dyDescent="0.25">
      <c r="B20" s="147">
        <v>1</v>
      </c>
      <c r="C20" s="147"/>
      <c r="D20" s="147"/>
      <c r="E20" s="147"/>
      <c r="F20" s="148"/>
      <c r="G20" s="33">
        <v>2</v>
      </c>
      <c r="H20" s="32">
        <v>3</v>
      </c>
      <c r="I20" s="32">
        <v>4</v>
      </c>
      <c r="J20" s="32">
        <v>5</v>
      </c>
      <c r="K20" s="32" t="s">
        <v>17</v>
      </c>
      <c r="L20" s="32" t="s">
        <v>170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34"/>
      <c r="B21" s="152" t="s">
        <v>52</v>
      </c>
      <c r="C21" s="163"/>
      <c r="D21" s="163"/>
      <c r="E21" s="163"/>
      <c r="F21" s="164"/>
      <c r="G21" s="92">
        <v>0</v>
      </c>
      <c r="H21" s="21">
        <v>0</v>
      </c>
      <c r="I21" s="21">
        <v>0</v>
      </c>
      <c r="J21" s="92">
        <v>0</v>
      </c>
      <c r="K21" s="21"/>
      <c r="L21" s="21"/>
    </row>
    <row r="22" spans="1:43" x14ac:dyDescent="0.25">
      <c r="A22" s="34"/>
      <c r="B22" s="152" t="s">
        <v>53</v>
      </c>
      <c r="C22" s="144"/>
      <c r="D22" s="144"/>
      <c r="E22" s="144"/>
      <c r="F22" s="144"/>
      <c r="G22" s="92">
        <v>0</v>
      </c>
      <c r="H22" s="21">
        <v>0</v>
      </c>
      <c r="I22" s="21">
        <v>0</v>
      </c>
      <c r="J22" s="92">
        <v>0</v>
      </c>
      <c r="K22" s="21"/>
      <c r="L22" s="21"/>
    </row>
    <row r="23" spans="1:43" s="47" customFormat="1" ht="15" customHeight="1" x14ac:dyDescent="0.25">
      <c r="A23" s="34"/>
      <c r="B23" s="160" t="s">
        <v>55</v>
      </c>
      <c r="C23" s="161"/>
      <c r="D23" s="161"/>
      <c r="E23" s="161"/>
      <c r="F23" s="162"/>
      <c r="G23" s="93">
        <v>0</v>
      </c>
      <c r="H23" s="23">
        <v>0</v>
      </c>
      <c r="I23" s="23">
        <v>0</v>
      </c>
      <c r="J23" s="93">
        <v>0</v>
      </c>
      <c r="K23" s="23"/>
      <c r="L23" s="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7" customFormat="1" ht="15" customHeight="1" x14ac:dyDescent="0.25">
      <c r="A24" s="34"/>
      <c r="B24" s="160" t="s">
        <v>60</v>
      </c>
      <c r="C24" s="161"/>
      <c r="D24" s="161"/>
      <c r="E24" s="161"/>
      <c r="F24" s="162"/>
      <c r="G24" s="93">
        <v>0</v>
      </c>
      <c r="H24" s="23">
        <v>0</v>
      </c>
      <c r="I24" s="23">
        <v>0</v>
      </c>
      <c r="J24" s="93">
        <v>0</v>
      </c>
      <c r="K24" s="23"/>
      <c r="L24" s="2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34"/>
      <c r="B25" s="158" t="s">
        <v>61</v>
      </c>
      <c r="C25" s="150"/>
      <c r="D25" s="150"/>
      <c r="E25" s="150"/>
      <c r="F25" s="150"/>
      <c r="G25" s="93">
        <v>0</v>
      </c>
      <c r="H25" s="23">
        <v>0</v>
      </c>
      <c r="I25" s="23">
        <v>0</v>
      </c>
      <c r="J25" s="93">
        <v>0</v>
      </c>
      <c r="K25" s="23"/>
      <c r="L25" s="23"/>
    </row>
    <row r="26" spans="1:43" ht="15.7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75" x14ac:dyDescent="0.25">
      <c r="B27" s="98"/>
      <c r="C27" s="16"/>
      <c r="D27" s="16"/>
      <c r="E27" s="16"/>
      <c r="F27" s="16"/>
      <c r="G27" s="17"/>
      <c r="H27" s="17"/>
      <c r="I27" s="17"/>
      <c r="J27" s="17"/>
      <c r="K27" s="17"/>
    </row>
    <row r="28" spans="1:43" ht="20.25" customHeight="1" x14ac:dyDescent="0.25">
      <c r="B28" s="165" t="s">
        <v>186</v>
      </c>
      <c r="C28" s="165"/>
      <c r="D28" s="165"/>
      <c r="E28" s="165"/>
      <c r="F28" s="16"/>
      <c r="G28" s="17"/>
      <c r="H28" s="17"/>
      <c r="I28" s="17"/>
      <c r="J28" s="17"/>
      <c r="K28" s="17"/>
    </row>
    <row r="29" spans="1:43" ht="25.5" x14ac:dyDescent="0.25">
      <c r="B29" s="154" t="s">
        <v>187</v>
      </c>
      <c r="C29" s="155"/>
      <c r="D29" s="155"/>
      <c r="E29" s="155"/>
      <c r="F29" s="156"/>
      <c r="G29" s="95" t="s">
        <v>63</v>
      </c>
      <c r="H29" s="96" t="s">
        <v>188</v>
      </c>
      <c r="I29" s="1" t="s">
        <v>172</v>
      </c>
      <c r="J29" s="31" t="s">
        <v>64</v>
      </c>
      <c r="K29" s="1" t="s">
        <v>16</v>
      </c>
      <c r="L29" s="1" t="s">
        <v>47</v>
      </c>
      <c r="O29" s="77"/>
    </row>
    <row r="30" spans="1:43" x14ac:dyDescent="0.25">
      <c r="B30" s="147">
        <v>1</v>
      </c>
      <c r="C30" s="147"/>
      <c r="D30" s="147"/>
      <c r="E30" s="147"/>
      <c r="F30" s="148"/>
      <c r="G30" s="33">
        <v>2</v>
      </c>
      <c r="H30" s="32">
        <v>3</v>
      </c>
      <c r="I30" s="32">
        <v>4</v>
      </c>
      <c r="J30" s="32">
        <v>5</v>
      </c>
      <c r="K30" s="32" t="s">
        <v>17</v>
      </c>
      <c r="L30" s="32" t="s">
        <v>170</v>
      </c>
    </row>
    <row r="31" spans="1:43" x14ac:dyDescent="0.25">
      <c r="B31" s="152" t="s">
        <v>189</v>
      </c>
      <c r="C31" s="163"/>
      <c r="D31" s="163"/>
      <c r="E31" s="163"/>
      <c r="F31" s="164"/>
      <c r="G31" s="92">
        <v>24126.52</v>
      </c>
      <c r="H31" s="135">
        <v>61137</v>
      </c>
      <c r="I31" s="21">
        <v>0</v>
      </c>
      <c r="J31" s="92">
        <v>61137.8</v>
      </c>
      <c r="K31" s="21">
        <f>SUM(J31/G31*100)</f>
        <v>253.40496681659852</v>
      </c>
      <c r="L31" s="21">
        <f>SUM(J31/H31*100)</f>
        <v>100.00130853656542</v>
      </c>
    </row>
    <row r="32" spans="1:43" ht="36" customHeight="1" x14ac:dyDescent="0.25">
      <c r="B32" s="152" t="s">
        <v>190</v>
      </c>
      <c r="C32" s="144"/>
      <c r="D32" s="144"/>
      <c r="E32" s="144"/>
      <c r="F32" s="144"/>
      <c r="G32" s="92">
        <v>24126.52</v>
      </c>
      <c r="H32" s="21">
        <v>61137</v>
      </c>
      <c r="I32" s="21">
        <v>0</v>
      </c>
      <c r="J32" s="92">
        <v>61137.8</v>
      </c>
      <c r="K32" s="21">
        <f>SUM(J32/G32*100)</f>
        <v>253.40496681659852</v>
      </c>
      <c r="L32" s="21">
        <f t="shared" ref="L32:L34" si="2">SUM(J32/H32*100)</f>
        <v>100.00130853656542</v>
      </c>
      <c r="N32" s="77"/>
      <c r="O32" s="77"/>
    </row>
    <row r="33" spans="2:12" ht="24.75" customHeight="1" x14ac:dyDescent="0.25">
      <c r="B33" s="160" t="s">
        <v>191</v>
      </c>
      <c r="C33" s="161"/>
      <c r="D33" s="161"/>
      <c r="E33" s="161"/>
      <c r="F33" s="162"/>
      <c r="G33" s="93">
        <v>0</v>
      </c>
      <c r="H33" s="23">
        <v>0</v>
      </c>
      <c r="I33" s="23">
        <v>0</v>
      </c>
      <c r="J33" s="93">
        <v>0</v>
      </c>
      <c r="K33" s="23"/>
      <c r="L33" s="23"/>
    </row>
    <row r="34" spans="2:12" x14ac:dyDescent="0.25">
      <c r="B34" s="158" t="s">
        <v>192</v>
      </c>
      <c r="C34" s="150"/>
      <c r="D34" s="150"/>
      <c r="E34" s="150"/>
      <c r="F34" s="150"/>
      <c r="G34" s="93">
        <v>24126.52</v>
      </c>
      <c r="H34" s="23">
        <v>61137</v>
      </c>
      <c r="I34" s="23">
        <v>0</v>
      </c>
      <c r="J34" s="93">
        <v>61137.8</v>
      </c>
      <c r="K34" s="23">
        <f>SUM(J34/G34*100)</f>
        <v>253.40496681659852</v>
      </c>
      <c r="L34" s="23">
        <f t="shared" si="2"/>
        <v>100.00130853656542</v>
      </c>
    </row>
    <row r="35" spans="2:12" ht="15.75" x14ac:dyDescent="0.25">
      <c r="B35" s="98"/>
      <c r="C35" s="16"/>
      <c r="D35" s="16"/>
      <c r="E35" s="16"/>
      <c r="F35" s="16"/>
      <c r="G35" s="17"/>
      <c r="H35" s="17"/>
      <c r="I35" s="17"/>
      <c r="J35" s="17"/>
      <c r="K35" s="17"/>
    </row>
    <row r="36" spans="2:12" ht="15.75" x14ac:dyDescent="0.25">
      <c r="B36" s="98"/>
      <c r="C36" s="16"/>
      <c r="D36" s="16"/>
      <c r="E36" s="16"/>
      <c r="F36" s="16"/>
      <c r="G36" s="17"/>
      <c r="H36" s="17"/>
      <c r="I36" s="17"/>
      <c r="J36" s="17"/>
      <c r="K36" s="17"/>
    </row>
    <row r="37" spans="2:12" ht="25.5" x14ac:dyDescent="0.25">
      <c r="B37" s="154" t="s">
        <v>193</v>
      </c>
      <c r="C37" s="155"/>
      <c r="D37" s="155"/>
      <c r="E37" s="155"/>
      <c r="F37" s="156"/>
      <c r="G37" s="95" t="s">
        <v>63</v>
      </c>
      <c r="H37" s="96" t="s">
        <v>188</v>
      </c>
      <c r="I37" s="1" t="s">
        <v>172</v>
      </c>
      <c r="J37" s="31" t="s">
        <v>64</v>
      </c>
      <c r="K37" s="1" t="s">
        <v>16</v>
      </c>
      <c r="L37" s="1" t="s">
        <v>47</v>
      </c>
    </row>
    <row r="38" spans="2:12" x14ac:dyDescent="0.25">
      <c r="B38" s="147">
        <v>1</v>
      </c>
      <c r="C38" s="147"/>
      <c r="D38" s="147"/>
      <c r="E38" s="147"/>
      <c r="F38" s="148"/>
      <c r="G38" s="33">
        <v>2</v>
      </c>
      <c r="H38" s="32">
        <v>3</v>
      </c>
      <c r="I38" s="32">
        <v>4</v>
      </c>
      <c r="J38" s="32">
        <v>5</v>
      </c>
      <c r="K38" s="32" t="s">
        <v>17</v>
      </c>
      <c r="L38" s="32" t="s">
        <v>170</v>
      </c>
    </row>
    <row r="39" spans="2:12" x14ac:dyDescent="0.25">
      <c r="B39" s="149" t="s">
        <v>194</v>
      </c>
      <c r="C39" s="166"/>
      <c r="D39" s="166"/>
      <c r="E39" s="166"/>
      <c r="F39" s="167"/>
      <c r="G39" s="93">
        <v>0</v>
      </c>
      <c r="H39" s="23">
        <v>0</v>
      </c>
      <c r="I39" s="23">
        <v>0</v>
      </c>
      <c r="J39" s="93">
        <v>0</v>
      </c>
      <c r="K39" s="23"/>
      <c r="L39" s="23"/>
    </row>
    <row r="40" spans="2:12" ht="15.75" x14ac:dyDescent="0.25">
      <c r="B40" s="98"/>
      <c r="C40" s="16"/>
      <c r="D40" s="16"/>
      <c r="E40" s="16"/>
      <c r="F40" s="16"/>
      <c r="G40" s="17"/>
      <c r="H40" s="17"/>
      <c r="I40" s="17"/>
      <c r="J40" s="136"/>
      <c r="K40" s="17"/>
    </row>
    <row r="41" spans="2:12" ht="15.75" x14ac:dyDescent="0.25">
      <c r="B41" s="98"/>
      <c r="C41" s="16"/>
      <c r="D41" s="16"/>
      <c r="E41" s="16"/>
      <c r="F41" s="16"/>
      <c r="G41" s="17"/>
      <c r="H41" s="17"/>
      <c r="I41" s="17"/>
      <c r="J41" s="17"/>
      <c r="K41" s="17"/>
    </row>
    <row r="42" spans="2:12" ht="15.75" x14ac:dyDescent="0.25">
      <c r="B42" s="98"/>
      <c r="C42" s="16"/>
      <c r="D42" s="16"/>
      <c r="E42" s="16"/>
      <c r="F42" s="16"/>
      <c r="G42" s="17"/>
      <c r="H42" s="17"/>
      <c r="I42" s="17"/>
      <c r="J42" s="17"/>
      <c r="K42" s="17"/>
    </row>
    <row r="43" spans="2:12" ht="15.75" x14ac:dyDescent="0.25">
      <c r="B43" s="98"/>
      <c r="C43" s="16"/>
      <c r="D43" s="16"/>
      <c r="E43" s="16"/>
      <c r="F43" s="16"/>
      <c r="G43" s="17"/>
      <c r="H43" s="17"/>
      <c r="I43" s="17"/>
      <c r="J43" s="136"/>
      <c r="K43" s="17"/>
    </row>
    <row r="44" spans="2:12" ht="15.75" x14ac:dyDescent="0.25">
      <c r="B44" s="98"/>
      <c r="C44" s="16"/>
      <c r="D44" s="16"/>
      <c r="E44" s="16"/>
      <c r="F44" s="16"/>
      <c r="G44" s="17"/>
      <c r="H44" s="17"/>
      <c r="I44" s="17"/>
      <c r="J44" s="17"/>
      <c r="K44" s="17"/>
    </row>
    <row r="45" spans="2:12" ht="15.75" x14ac:dyDescent="0.25">
      <c r="B45" s="98"/>
      <c r="C45" s="16"/>
      <c r="D45" s="16"/>
      <c r="E45" s="16"/>
      <c r="F45" s="16"/>
      <c r="G45" s="17"/>
      <c r="H45" s="17"/>
      <c r="I45" s="17"/>
      <c r="J45" s="17"/>
      <c r="K45" s="17"/>
    </row>
    <row r="46" spans="2:12" ht="15.75" x14ac:dyDescent="0.25">
      <c r="B46" s="98"/>
      <c r="C46" s="16"/>
      <c r="D46" s="16"/>
      <c r="E46" s="16"/>
      <c r="F46" s="16"/>
      <c r="G46" s="17"/>
      <c r="H46" s="17"/>
      <c r="I46" s="17"/>
      <c r="J46" s="17"/>
      <c r="K46" s="17"/>
    </row>
    <row r="47" spans="2:12" ht="15.75" x14ac:dyDescent="0.25">
      <c r="B47" s="141"/>
      <c r="C47" s="16"/>
      <c r="D47" s="16"/>
      <c r="E47" s="16"/>
      <c r="F47" s="16"/>
      <c r="G47" s="17"/>
      <c r="H47" s="17"/>
      <c r="I47" s="17"/>
      <c r="J47" s="17"/>
      <c r="K47" s="17"/>
    </row>
    <row r="48" spans="2:12" ht="15.75" x14ac:dyDescent="0.25">
      <c r="B48" s="141"/>
      <c r="C48" s="16"/>
      <c r="D48" s="16"/>
      <c r="E48" s="16"/>
      <c r="F48" s="16"/>
      <c r="G48" s="17"/>
      <c r="H48" s="17"/>
      <c r="I48" s="17"/>
      <c r="J48" s="17"/>
      <c r="K48" s="17"/>
    </row>
    <row r="49" spans="2:11" ht="15.75" x14ac:dyDescent="0.25">
      <c r="B49" s="141"/>
      <c r="C49" s="16"/>
      <c r="D49" s="16"/>
      <c r="E49" s="16"/>
      <c r="F49" s="16"/>
      <c r="G49" s="17"/>
      <c r="H49" s="17"/>
      <c r="I49" s="17"/>
      <c r="J49" s="17"/>
      <c r="K49" s="17"/>
    </row>
    <row r="50" spans="2:11" ht="15.75" x14ac:dyDescent="0.25">
      <c r="B50" s="141"/>
      <c r="C50" s="16"/>
      <c r="D50" s="16"/>
      <c r="E50" s="16"/>
      <c r="F50" s="16"/>
      <c r="G50" s="17"/>
      <c r="H50" s="17"/>
      <c r="I50" s="17"/>
      <c r="J50" s="17"/>
      <c r="K50" s="17"/>
    </row>
    <row r="51" spans="2:11" ht="15.75" x14ac:dyDescent="0.25">
      <c r="B51" s="141"/>
      <c r="C51" s="16"/>
      <c r="D51" s="16"/>
      <c r="E51" s="16"/>
      <c r="F51" s="16"/>
      <c r="G51" s="17"/>
      <c r="H51" s="17"/>
      <c r="I51" s="17"/>
      <c r="J51" s="17"/>
      <c r="K51" s="17"/>
    </row>
    <row r="52" spans="2:11" ht="15.75" x14ac:dyDescent="0.25">
      <c r="B52" s="141"/>
      <c r="C52" s="16"/>
      <c r="D52" s="16"/>
      <c r="E52" s="16"/>
      <c r="F52" s="16"/>
      <c r="G52" s="17"/>
      <c r="H52" s="17"/>
      <c r="I52" s="17"/>
      <c r="J52" s="17"/>
      <c r="K52" s="17"/>
    </row>
    <row r="53" spans="2:11" ht="15.75" x14ac:dyDescent="0.25">
      <c r="B53" s="141"/>
      <c r="C53" s="16"/>
      <c r="D53" s="16"/>
      <c r="E53" s="16"/>
      <c r="F53" s="16"/>
      <c r="G53" s="17"/>
      <c r="H53" s="17"/>
      <c r="I53" s="17"/>
      <c r="J53" s="17"/>
      <c r="K53" s="17"/>
    </row>
    <row r="54" spans="2:11" ht="15.75" x14ac:dyDescent="0.25">
      <c r="B54" s="141"/>
      <c r="C54" s="16"/>
      <c r="D54" s="16"/>
      <c r="E54" s="16"/>
      <c r="F54" s="16"/>
      <c r="G54" s="17"/>
      <c r="H54" s="17"/>
      <c r="I54" s="17"/>
      <c r="J54" s="17"/>
      <c r="K54" s="17"/>
    </row>
    <row r="55" spans="2:11" ht="15.75" x14ac:dyDescent="0.25">
      <c r="B55" s="141"/>
      <c r="C55" s="16"/>
      <c r="D55" s="16"/>
      <c r="E55" s="16"/>
      <c r="F55" s="16"/>
      <c r="G55" s="17"/>
      <c r="H55" s="17"/>
      <c r="I55" s="17"/>
      <c r="J55" s="17"/>
      <c r="K55" s="17"/>
    </row>
    <row r="56" spans="2:11" ht="15.75" x14ac:dyDescent="0.25">
      <c r="B56" s="141"/>
      <c r="C56" s="16"/>
      <c r="D56" s="16"/>
      <c r="E56" s="16"/>
      <c r="F56" s="16"/>
      <c r="G56" s="17"/>
      <c r="H56" s="17"/>
      <c r="I56" s="17"/>
      <c r="J56" s="17"/>
      <c r="K56" s="17"/>
    </row>
    <row r="57" spans="2:11" ht="15.75" x14ac:dyDescent="0.25">
      <c r="B57" s="141"/>
      <c r="C57" s="16"/>
      <c r="D57" s="16"/>
      <c r="E57" s="16"/>
      <c r="F57" s="16"/>
      <c r="G57" s="17"/>
      <c r="H57" s="17"/>
      <c r="I57" s="17"/>
      <c r="J57" s="17"/>
      <c r="K57" s="17"/>
    </row>
    <row r="58" spans="2:11" ht="15.75" x14ac:dyDescent="0.25">
      <c r="B58" s="141"/>
      <c r="C58" s="16"/>
      <c r="D58" s="16"/>
      <c r="E58" s="16"/>
      <c r="F58" s="16"/>
      <c r="G58" s="17"/>
      <c r="H58" s="17"/>
      <c r="I58" s="17"/>
      <c r="J58" s="17"/>
      <c r="K58" s="17"/>
    </row>
    <row r="59" spans="2:11" ht="15.75" x14ac:dyDescent="0.25">
      <c r="B59" s="141"/>
      <c r="C59" s="16"/>
      <c r="D59" s="16"/>
      <c r="E59" s="16"/>
      <c r="F59" s="16"/>
      <c r="G59" s="17"/>
      <c r="H59" s="17"/>
      <c r="I59" s="17"/>
      <c r="J59" s="17"/>
      <c r="K59" s="17"/>
    </row>
    <row r="60" spans="2:11" ht="15.75" x14ac:dyDescent="0.25">
      <c r="B60" s="141"/>
      <c r="C60" s="16"/>
      <c r="D60" s="16"/>
      <c r="E60" s="16"/>
      <c r="F60" s="16"/>
      <c r="G60" s="17"/>
      <c r="H60" s="17"/>
      <c r="I60" s="17"/>
      <c r="J60" s="17"/>
      <c r="K60" s="17"/>
    </row>
    <row r="61" spans="2:11" ht="15.75" x14ac:dyDescent="0.25">
      <c r="B61" s="141"/>
      <c r="C61" s="16"/>
      <c r="D61" s="16"/>
      <c r="E61" s="16"/>
      <c r="F61" s="16"/>
      <c r="G61" s="17"/>
      <c r="H61" s="17"/>
      <c r="I61" s="17"/>
      <c r="J61" s="17"/>
      <c r="K61" s="17"/>
    </row>
    <row r="62" spans="2:11" ht="15.75" x14ac:dyDescent="0.25">
      <c r="B62" s="141"/>
      <c r="C62" s="16"/>
      <c r="D62" s="16"/>
      <c r="E62" s="16"/>
      <c r="F62" s="16"/>
      <c r="G62" s="17"/>
      <c r="H62" s="17"/>
      <c r="I62" s="17"/>
      <c r="J62" s="17"/>
      <c r="K62" s="17"/>
    </row>
    <row r="63" spans="2:11" ht="15.75" x14ac:dyDescent="0.25">
      <c r="B63" s="141"/>
      <c r="C63" s="16"/>
      <c r="D63" s="16"/>
      <c r="E63" s="16"/>
      <c r="F63" s="16"/>
      <c r="G63" s="17"/>
      <c r="H63" s="17"/>
      <c r="I63" s="17"/>
      <c r="J63" s="17"/>
      <c r="K63" s="17"/>
    </row>
    <row r="64" spans="2:11" ht="15.75" x14ac:dyDescent="0.25">
      <c r="B64" s="141"/>
      <c r="C64" s="16"/>
      <c r="D64" s="16"/>
      <c r="E64" s="16"/>
      <c r="F64" s="16"/>
      <c r="G64" s="17"/>
      <c r="H64" s="17"/>
      <c r="I64" s="17"/>
      <c r="J64" s="17"/>
      <c r="K64" s="17"/>
    </row>
    <row r="65" spans="2:11" ht="15.75" x14ac:dyDescent="0.25">
      <c r="B65" s="141"/>
      <c r="C65" s="16"/>
      <c r="D65" s="16"/>
      <c r="E65" s="16"/>
      <c r="F65" s="16"/>
      <c r="G65" s="17"/>
      <c r="H65" s="17"/>
      <c r="I65" s="17"/>
      <c r="J65" s="17"/>
      <c r="K65" s="17"/>
    </row>
    <row r="66" spans="2:11" ht="15.75" x14ac:dyDescent="0.25">
      <c r="B66" s="141"/>
      <c r="C66" s="16"/>
      <c r="D66" s="16"/>
      <c r="E66" s="16"/>
      <c r="F66" s="16"/>
      <c r="G66" s="17"/>
      <c r="H66" s="17"/>
      <c r="I66" s="17"/>
      <c r="J66" s="17"/>
      <c r="K66" s="17"/>
    </row>
    <row r="67" spans="2:11" ht="15.75" x14ac:dyDescent="0.25">
      <c r="B67" s="141"/>
      <c r="C67" s="16"/>
      <c r="D67" s="16"/>
      <c r="E67" s="16"/>
      <c r="F67" s="16"/>
      <c r="G67" s="17"/>
      <c r="H67" s="17"/>
      <c r="I67" s="17"/>
      <c r="J67" s="17"/>
      <c r="K67" s="17"/>
    </row>
    <row r="68" spans="2:11" ht="15.75" x14ac:dyDescent="0.25">
      <c r="B68" s="141"/>
      <c r="C68" s="16"/>
      <c r="D68" s="16"/>
      <c r="E68" s="16"/>
      <c r="F68" s="16"/>
      <c r="G68" s="17"/>
      <c r="H68" s="17"/>
      <c r="I68" s="17"/>
      <c r="J68" s="17"/>
      <c r="K68" s="17"/>
    </row>
    <row r="69" spans="2:11" ht="15.75" x14ac:dyDescent="0.25">
      <c r="B69" s="141"/>
      <c r="C69" s="16"/>
      <c r="D69" s="16"/>
      <c r="E69" s="16"/>
      <c r="F69" s="16"/>
      <c r="G69" s="17"/>
      <c r="H69" s="17"/>
      <c r="I69" s="17"/>
      <c r="J69" s="17"/>
      <c r="K69" s="17"/>
    </row>
    <row r="70" spans="2:11" ht="15.75" x14ac:dyDescent="0.25">
      <c r="B70" s="141"/>
      <c r="C70" s="16"/>
      <c r="D70" s="16"/>
      <c r="E70" s="16"/>
      <c r="F70" s="16"/>
      <c r="G70" s="17"/>
      <c r="H70" s="17"/>
      <c r="I70" s="17"/>
      <c r="J70" s="17"/>
      <c r="K70" s="17"/>
    </row>
    <row r="71" spans="2:11" ht="15.75" x14ac:dyDescent="0.25">
      <c r="B71" s="141"/>
      <c r="C71" s="16"/>
      <c r="D71" s="16"/>
      <c r="E71" s="16"/>
      <c r="F71" s="16"/>
      <c r="G71" s="17"/>
      <c r="H71" s="17"/>
      <c r="I71" s="17"/>
      <c r="J71" s="17"/>
      <c r="K71" s="17"/>
    </row>
    <row r="72" spans="2:11" ht="15.75" x14ac:dyDescent="0.25">
      <c r="B72" s="141"/>
      <c r="C72" s="16"/>
      <c r="D72" s="16"/>
      <c r="E72" s="16"/>
      <c r="F72" s="16"/>
      <c r="G72" s="17"/>
      <c r="H72" s="17"/>
      <c r="I72" s="17"/>
      <c r="J72" s="17"/>
      <c r="K72" s="17"/>
    </row>
    <row r="73" spans="2:11" ht="15.75" x14ac:dyDescent="0.25">
      <c r="B73" s="141"/>
      <c r="C73" s="16"/>
      <c r="D73" s="16"/>
      <c r="E73" s="16"/>
      <c r="F73" s="16"/>
      <c r="G73" s="17"/>
      <c r="H73" s="17"/>
      <c r="I73" s="17"/>
      <c r="J73" s="17"/>
      <c r="K73" s="17"/>
    </row>
    <row r="74" spans="2:11" ht="15.75" x14ac:dyDescent="0.25">
      <c r="B74" s="141"/>
      <c r="C74" s="16"/>
      <c r="D74" s="16"/>
      <c r="E74" s="16"/>
      <c r="F74" s="16"/>
      <c r="G74" s="17"/>
      <c r="H74" s="17"/>
      <c r="I74" s="17"/>
      <c r="J74" s="17"/>
      <c r="K74" s="17"/>
    </row>
    <row r="75" spans="2:11" ht="15.75" x14ac:dyDescent="0.25">
      <c r="B75" s="141"/>
      <c r="C75" s="16"/>
      <c r="D75" s="16"/>
      <c r="E75" s="16"/>
      <c r="F75" s="16"/>
      <c r="G75" s="17"/>
      <c r="H75" s="17"/>
      <c r="I75" s="17"/>
      <c r="J75" s="17"/>
      <c r="K75" s="17"/>
    </row>
    <row r="76" spans="2:11" ht="15.75" x14ac:dyDescent="0.25">
      <c r="B76" s="141"/>
      <c r="C76" s="16"/>
      <c r="D76" s="16"/>
      <c r="E76" s="16"/>
      <c r="F76" s="16"/>
      <c r="G76" s="17"/>
      <c r="H76" s="17"/>
      <c r="I76" s="17"/>
      <c r="J76" s="17"/>
      <c r="K76" s="17"/>
    </row>
    <row r="77" spans="2:11" ht="15.75" x14ac:dyDescent="0.25">
      <c r="B77" s="141"/>
      <c r="C77" s="16"/>
      <c r="D77" s="16"/>
      <c r="E77" s="16"/>
      <c r="F77" s="16"/>
      <c r="G77" s="17"/>
      <c r="H77" s="17"/>
      <c r="I77" s="17"/>
      <c r="J77" s="17"/>
      <c r="K77" s="17"/>
    </row>
    <row r="78" spans="2:11" ht="15.75" x14ac:dyDescent="0.25">
      <c r="B78" s="141"/>
      <c r="C78" s="16"/>
      <c r="D78" s="16"/>
      <c r="E78" s="16"/>
      <c r="F78" s="16"/>
      <c r="G78" s="17"/>
      <c r="H78" s="17"/>
      <c r="I78" s="17"/>
      <c r="J78" s="17"/>
      <c r="K78" s="17"/>
    </row>
    <row r="79" spans="2:11" ht="15.75" x14ac:dyDescent="0.25">
      <c r="B79" s="141"/>
      <c r="C79" s="16"/>
      <c r="D79" s="16"/>
      <c r="E79" s="16"/>
      <c r="F79" s="16"/>
      <c r="G79" s="17"/>
      <c r="H79" s="17"/>
      <c r="I79" s="17"/>
      <c r="J79" s="17"/>
      <c r="K79" s="17"/>
    </row>
    <row r="80" spans="2:11" ht="15.75" x14ac:dyDescent="0.25">
      <c r="B80" s="141"/>
      <c r="C80" s="16"/>
      <c r="D80" s="16"/>
      <c r="E80" s="16"/>
      <c r="F80" s="16"/>
      <c r="G80" s="17"/>
      <c r="H80" s="17"/>
      <c r="I80" s="17"/>
      <c r="J80" s="17"/>
      <c r="K80" s="17"/>
    </row>
    <row r="81" spans="2:11" ht="15.75" x14ac:dyDescent="0.25">
      <c r="B81" s="141"/>
      <c r="C81" s="16"/>
      <c r="D81" s="16"/>
      <c r="E81" s="16"/>
      <c r="F81" s="16"/>
      <c r="G81" s="17"/>
      <c r="H81" s="17"/>
      <c r="I81" s="17"/>
      <c r="J81" s="17"/>
      <c r="K81" s="17"/>
    </row>
  </sheetData>
  <mergeCells count="31">
    <mergeCell ref="B39:F39"/>
    <mergeCell ref="B33:F33"/>
    <mergeCell ref="B34:F34"/>
    <mergeCell ref="B37:F37"/>
    <mergeCell ref="B38:F38"/>
    <mergeCell ref="B28:E28"/>
    <mergeCell ref="B29:F29"/>
    <mergeCell ref="B30:F30"/>
    <mergeCell ref="B31:F31"/>
    <mergeCell ref="B32:F32"/>
    <mergeCell ref="B18:F18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1:L1"/>
    <mergeCell ref="B3:L3"/>
    <mergeCell ref="B5:L5"/>
    <mergeCell ref="B14:F14"/>
    <mergeCell ref="B15:F15"/>
    <mergeCell ref="B9:F9"/>
    <mergeCell ref="B10:F10"/>
    <mergeCell ref="B11:F11"/>
    <mergeCell ref="B7:F7"/>
    <mergeCell ref="B8:F8"/>
    <mergeCell ref="B12:F1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workbookViewId="0">
      <selection activeCell="B4" sqref="B4:L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8.42578125" customWidth="1"/>
    <col min="7" max="7" width="20.42578125" customWidth="1"/>
    <col min="8" max="8" width="20.28515625" customWidth="1"/>
    <col min="9" max="9" width="18.42578125" customWidth="1"/>
    <col min="10" max="10" width="19.7109375" customWidth="1"/>
    <col min="11" max="11" width="12.28515625" customWidth="1"/>
    <col min="12" max="12" width="11.28515625" customWidth="1"/>
    <col min="15" max="15" width="11.7109375" bestFit="1" customWidth="1"/>
  </cols>
  <sheetData>
    <row r="1" spans="1:15" ht="18" customHeight="1" x14ac:dyDescent="0.25">
      <c r="B1" s="2"/>
      <c r="C1" s="2"/>
      <c r="D1" s="2"/>
      <c r="E1" s="20"/>
      <c r="F1" s="2"/>
      <c r="G1" s="2"/>
      <c r="H1" s="2"/>
      <c r="I1" s="2"/>
      <c r="J1" s="2"/>
      <c r="K1" s="2"/>
    </row>
    <row r="2" spans="1:15" ht="15.75" customHeight="1" x14ac:dyDescent="0.25">
      <c r="B2" s="142" t="s">
        <v>11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5" ht="18" x14ac:dyDescent="0.25">
      <c r="B3" s="2"/>
      <c r="C3" s="2"/>
      <c r="D3" s="2"/>
      <c r="E3" s="20"/>
      <c r="F3" s="2"/>
      <c r="G3" s="2"/>
      <c r="H3" s="2"/>
      <c r="I3" s="2"/>
      <c r="J3" s="3"/>
      <c r="K3" s="3"/>
    </row>
    <row r="4" spans="1:15" ht="18" customHeight="1" x14ac:dyDescent="0.25">
      <c r="B4" s="142" t="s">
        <v>201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5" ht="18" x14ac:dyDescent="0.25">
      <c r="B5" s="2"/>
      <c r="C5" s="2"/>
      <c r="D5" s="2"/>
      <c r="E5" s="20"/>
      <c r="F5" s="2"/>
      <c r="G5" s="2"/>
      <c r="H5" s="2"/>
      <c r="I5" s="2"/>
      <c r="J5" s="3"/>
      <c r="K5" s="3"/>
    </row>
    <row r="6" spans="1:15" ht="15.75" customHeight="1" x14ac:dyDescent="0.25">
      <c r="B6" s="142" t="s">
        <v>202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5" ht="18" x14ac:dyDescent="0.25">
      <c r="B7" s="2"/>
      <c r="C7" s="2"/>
      <c r="D7" s="2"/>
      <c r="E7" s="20"/>
      <c r="F7" s="2"/>
      <c r="G7" s="2"/>
      <c r="H7" s="2"/>
      <c r="I7" s="2"/>
      <c r="J7" s="3"/>
      <c r="K7" s="3"/>
    </row>
    <row r="8" spans="1:15" ht="25.5" x14ac:dyDescent="0.25">
      <c r="B8" s="168" t="s">
        <v>6</v>
      </c>
      <c r="C8" s="169"/>
      <c r="D8" s="169"/>
      <c r="E8" s="169"/>
      <c r="F8" s="170"/>
      <c r="G8" s="53" t="s">
        <v>199</v>
      </c>
      <c r="H8" s="48" t="s">
        <v>171</v>
      </c>
      <c r="I8" s="48" t="s">
        <v>172</v>
      </c>
      <c r="J8" s="53" t="s">
        <v>198</v>
      </c>
      <c r="K8" s="48" t="s">
        <v>16</v>
      </c>
      <c r="L8" s="48" t="s">
        <v>47</v>
      </c>
    </row>
    <row r="9" spans="1:15" ht="16.5" customHeight="1" x14ac:dyDescent="0.25">
      <c r="B9" s="168">
        <v>1</v>
      </c>
      <c r="C9" s="169"/>
      <c r="D9" s="169"/>
      <c r="E9" s="169"/>
      <c r="F9" s="170"/>
      <c r="G9" s="48">
        <v>2</v>
      </c>
      <c r="H9" s="48">
        <v>3</v>
      </c>
      <c r="I9" s="48">
        <v>4</v>
      </c>
      <c r="J9" s="48">
        <v>5</v>
      </c>
      <c r="K9" s="48" t="s">
        <v>17</v>
      </c>
      <c r="L9" s="48" t="s">
        <v>170</v>
      </c>
    </row>
    <row r="10" spans="1:15" x14ac:dyDescent="0.25">
      <c r="B10" s="7"/>
      <c r="C10" s="7"/>
      <c r="D10" s="7"/>
      <c r="E10" s="7"/>
      <c r="F10" s="7" t="s">
        <v>18</v>
      </c>
      <c r="G10" s="81">
        <v>1784819.5</v>
      </c>
      <c r="H10" s="42">
        <f>SUM(H11+H41)</f>
        <v>2169793</v>
      </c>
      <c r="I10" s="42">
        <v>0</v>
      </c>
      <c r="J10" s="137">
        <f>SUM(J11+J41)</f>
        <v>2054757.54</v>
      </c>
      <c r="K10" s="80">
        <f>SUM(J10/G10*100)</f>
        <v>115.12410862835149</v>
      </c>
      <c r="L10" s="54">
        <f>SUM(J10/H10*100)</f>
        <v>94.698320991910293</v>
      </c>
    </row>
    <row r="11" spans="1:15" ht="15.75" customHeight="1" x14ac:dyDescent="0.25">
      <c r="A11" s="43"/>
      <c r="B11" s="7">
        <v>6</v>
      </c>
      <c r="C11" s="7"/>
      <c r="D11" s="7"/>
      <c r="E11" s="7"/>
      <c r="F11" s="7" t="s">
        <v>2</v>
      </c>
      <c r="G11" s="75">
        <v>1784725.53</v>
      </c>
      <c r="H11" s="42">
        <f>SUM(H12+H20+H23+H30+H34)</f>
        <v>2169768</v>
      </c>
      <c r="I11" s="42">
        <v>0</v>
      </c>
      <c r="J11" s="137">
        <f>SUM(J12+J20+J23+J30+J34)</f>
        <v>2054738.28</v>
      </c>
      <c r="K11" s="80">
        <f>SUM(J11/G11*100)</f>
        <v>115.12909102611427</v>
      </c>
      <c r="L11" s="54">
        <f>SUM(J11/H11*100)</f>
        <v>94.698524450540333</v>
      </c>
    </row>
    <row r="12" spans="1:15" ht="25.5" x14ac:dyDescent="0.25">
      <c r="B12" s="7"/>
      <c r="C12" s="12">
        <v>63</v>
      </c>
      <c r="D12" s="12"/>
      <c r="E12" s="12"/>
      <c r="F12" s="12" t="s">
        <v>19</v>
      </c>
      <c r="G12" s="76">
        <v>12130.27</v>
      </c>
      <c r="H12" s="5">
        <v>27516</v>
      </c>
      <c r="I12" s="5">
        <v>0</v>
      </c>
      <c r="J12" s="82">
        <v>27508.04</v>
      </c>
      <c r="K12" s="80">
        <f t="shared" ref="K12:K44" si="0">SUM(J12/G12*100)</f>
        <v>226.77186905155452</v>
      </c>
      <c r="L12" s="54">
        <f>SUM(J12/H12*100)</f>
        <v>99.971071376653583</v>
      </c>
    </row>
    <row r="13" spans="1:15" ht="25.5" x14ac:dyDescent="0.25">
      <c r="B13" s="7"/>
      <c r="C13" s="12"/>
      <c r="D13" s="12">
        <v>632</v>
      </c>
      <c r="E13" s="12"/>
      <c r="F13" s="12" t="s">
        <v>65</v>
      </c>
      <c r="G13" s="76">
        <v>0</v>
      </c>
      <c r="H13" s="5"/>
      <c r="I13" s="5"/>
      <c r="J13" s="82">
        <v>7975</v>
      </c>
      <c r="K13" s="80"/>
      <c r="L13" s="54"/>
    </row>
    <row r="14" spans="1:15" x14ac:dyDescent="0.25">
      <c r="B14" s="8"/>
      <c r="C14" s="8"/>
      <c r="D14" s="8"/>
      <c r="E14" s="8">
        <v>6323</v>
      </c>
      <c r="F14" s="8" t="s">
        <v>66</v>
      </c>
      <c r="G14" s="76">
        <v>0</v>
      </c>
      <c r="H14" s="5"/>
      <c r="I14" s="5"/>
      <c r="J14" s="82">
        <v>7975</v>
      </c>
      <c r="K14" s="80"/>
      <c r="L14" s="54"/>
    </row>
    <row r="15" spans="1:15" x14ac:dyDescent="0.25">
      <c r="B15" s="8"/>
      <c r="C15" s="8"/>
      <c r="D15" s="9">
        <v>634</v>
      </c>
      <c r="E15" s="9"/>
      <c r="F15" s="9" t="s">
        <v>67</v>
      </c>
      <c r="G15" s="79">
        <v>0</v>
      </c>
      <c r="H15" s="5"/>
      <c r="I15" s="5"/>
      <c r="J15" s="82">
        <v>7587.99</v>
      </c>
      <c r="K15" s="80"/>
      <c r="L15" s="54"/>
      <c r="O15" s="77"/>
    </row>
    <row r="16" spans="1:15" x14ac:dyDescent="0.25">
      <c r="B16" s="8"/>
      <c r="C16" s="8"/>
      <c r="D16" s="9"/>
      <c r="E16" s="9">
        <v>6341</v>
      </c>
      <c r="F16" s="9" t="s">
        <v>68</v>
      </c>
      <c r="G16" s="79">
        <v>0</v>
      </c>
      <c r="H16" s="5"/>
      <c r="I16" s="5"/>
      <c r="J16" s="82">
        <v>7587.99</v>
      </c>
      <c r="K16" s="80"/>
      <c r="L16" s="54"/>
    </row>
    <row r="17" spans="2:12" ht="25.5" x14ac:dyDescent="0.25">
      <c r="B17" s="8"/>
      <c r="C17" s="8"/>
      <c r="D17" s="9">
        <v>636</v>
      </c>
      <c r="E17" s="9"/>
      <c r="F17" s="14" t="s">
        <v>71</v>
      </c>
      <c r="G17" s="76">
        <v>12130.27</v>
      </c>
      <c r="H17" s="5"/>
      <c r="I17" s="5"/>
      <c r="J17" s="82">
        <v>11945.05</v>
      </c>
      <c r="K17" s="80">
        <f t="shared" si="0"/>
        <v>98.473076032108096</v>
      </c>
      <c r="L17" s="54"/>
    </row>
    <row r="18" spans="2:12" ht="25.5" x14ac:dyDescent="0.25">
      <c r="B18" s="8"/>
      <c r="C18" s="8"/>
      <c r="D18" s="9"/>
      <c r="E18" s="9">
        <v>6361</v>
      </c>
      <c r="F18" s="14" t="s">
        <v>69</v>
      </c>
      <c r="G18" s="76">
        <v>12130.27</v>
      </c>
      <c r="H18" s="5"/>
      <c r="I18" s="5"/>
      <c r="J18" s="82">
        <v>10045.049999999999</v>
      </c>
      <c r="K18" s="80">
        <f t="shared" si="0"/>
        <v>82.809780821036952</v>
      </c>
      <c r="L18" s="54"/>
    </row>
    <row r="19" spans="2:12" ht="25.5" x14ac:dyDescent="0.25">
      <c r="B19" s="8"/>
      <c r="C19" s="8"/>
      <c r="D19" s="9"/>
      <c r="E19" s="9">
        <v>6362</v>
      </c>
      <c r="F19" s="14" t="s">
        <v>70</v>
      </c>
      <c r="G19" s="76">
        <v>0</v>
      </c>
      <c r="H19" s="5"/>
      <c r="I19" s="5"/>
      <c r="J19" s="82">
        <v>1900</v>
      </c>
      <c r="K19" s="80"/>
      <c r="L19" s="54"/>
    </row>
    <row r="20" spans="2:12" x14ac:dyDescent="0.25">
      <c r="B20" s="8"/>
      <c r="C20" s="8">
        <v>64</v>
      </c>
      <c r="D20" s="9"/>
      <c r="E20" s="9"/>
      <c r="F20" s="9" t="s">
        <v>72</v>
      </c>
      <c r="G20" s="76">
        <v>0.36</v>
      </c>
      <c r="H20" s="5">
        <v>25</v>
      </c>
      <c r="I20" s="5">
        <v>0</v>
      </c>
      <c r="J20" s="82">
        <v>0.22</v>
      </c>
      <c r="K20" s="80">
        <f t="shared" si="0"/>
        <v>61.111111111111114</v>
      </c>
      <c r="L20" s="54">
        <f>SUM(J20/H20*100)</f>
        <v>0.88</v>
      </c>
    </row>
    <row r="21" spans="2:12" x14ac:dyDescent="0.25">
      <c r="B21" s="8"/>
      <c r="C21" s="8"/>
      <c r="D21" s="9">
        <v>641</v>
      </c>
      <c r="E21" s="9"/>
      <c r="F21" s="9" t="s">
        <v>73</v>
      </c>
      <c r="G21" s="76">
        <v>0.36</v>
      </c>
      <c r="H21" s="5"/>
      <c r="I21" s="5"/>
      <c r="J21" s="82">
        <v>0.22</v>
      </c>
      <c r="K21" s="80">
        <f t="shared" si="0"/>
        <v>61.111111111111114</v>
      </c>
      <c r="L21" s="54"/>
    </row>
    <row r="22" spans="2:12" x14ac:dyDescent="0.25">
      <c r="B22" s="8"/>
      <c r="C22" s="8"/>
      <c r="D22" s="9"/>
      <c r="E22" s="9">
        <v>6413</v>
      </c>
      <c r="F22" s="9" t="s">
        <v>76</v>
      </c>
      <c r="G22" s="76">
        <v>0.36</v>
      </c>
      <c r="H22" s="5"/>
      <c r="I22" s="5"/>
      <c r="J22" s="82">
        <v>0.22</v>
      </c>
      <c r="K22" s="80">
        <f t="shared" si="0"/>
        <v>61.111111111111114</v>
      </c>
      <c r="L22" s="54"/>
    </row>
    <row r="23" spans="2:12" ht="30" customHeight="1" x14ac:dyDescent="0.25">
      <c r="B23" s="8"/>
      <c r="C23" s="8">
        <v>66</v>
      </c>
      <c r="D23" s="9"/>
      <c r="E23" s="9"/>
      <c r="F23" s="14" t="s">
        <v>75</v>
      </c>
      <c r="G23" s="76">
        <v>180562.19</v>
      </c>
      <c r="H23" s="5">
        <v>98850</v>
      </c>
      <c r="I23" s="5">
        <v>0</v>
      </c>
      <c r="J23" s="82">
        <v>99696.27</v>
      </c>
      <c r="K23" s="80">
        <f t="shared" si="0"/>
        <v>55.214366861633657</v>
      </c>
      <c r="L23" s="54">
        <f>SUM(J23/H23*100)</f>
        <v>100.8561153262519</v>
      </c>
    </row>
    <row r="24" spans="2:12" ht="26.25" customHeight="1" x14ac:dyDescent="0.25">
      <c r="B24" s="8"/>
      <c r="C24" s="8"/>
      <c r="D24" s="9">
        <v>661</v>
      </c>
      <c r="E24" s="9"/>
      <c r="F24" s="14" t="s">
        <v>74</v>
      </c>
      <c r="G24" s="76">
        <v>170329.1</v>
      </c>
      <c r="H24" s="5"/>
      <c r="I24" s="5"/>
      <c r="J24" s="82">
        <v>94386.81</v>
      </c>
      <c r="K24" s="80">
        <f t="shared" si="0"/>
        <v>55.414377226205033</v>
      </c>
      <c r="L24" s="54"/>
    </row>
    <row r="25" spans="2:12" x14ac:dyDescent="0.25">
      <c r="B25" s="8"/>
      <c r="C25" s="8"/>
      <c r="D25" s="9"/>
      <c r="E25" s="9">
        <v>6614</v>
      </c>
      <c r="F25" s="9" t="s">
        <v>20</v>
      </c>
      <c r="G25" s="76">
        <v>52026.5</v>
      </c>
      <c r="H25" s="5"/>
      <c r="I25" s="5"/>
      <c r="J25" s="82">
        <v>69392.259999999995</v>
      </c>
      <c r="K25" s="80">
        <f t="shared" si="0"/>
        <v>133.37868201781785</v>
      </c>
      <c r="L25" s="54"/>
    </row>
    <row r="26" spans="2:12" x14ac:dyDescent="0.25">
      <c r="B26" s="8"/>
      <c r="C26" s="8"/>
      <c r="D26" s="9"/>
      <c r="E26" s="9">
        <v>6615</v>
      </c>
      <c r="F26" s="9" t="s">
        <v>77</v>
      </c>
      <c r="G26" s="76">
        <v>118302.6</v>
      </c>
      <c r="H26" s="5"/>
      <c r="I26" s="5"/>
      <c r="J26" s="82">
        <v>24994.55</v>
      </c>
      <c r="K26" s="80">
        <f t="shared" si="0"/>
        <v>21.127642165091888</v>
      </c>
      <c r="L26" s="54"/>
    </row>
    <row r="27" spans="2:12" ht="25.5" x14ac:dyDescent="0.25">
      <c r="B27" s="8"/>
      <c r="C27" s="8"/>
      <c r="D27" s="9">
        <v>663</v>
      </c>
      <c r="E27" s="9"/>
      <c r="F27" s="14" t="s">
        <v>78</v>
      </c>
      <c r="G27" s="76">
        <v>10233.09</v>
      </c>
      <c r="H27" s="5"/>
      <c r="I27" s="5"/>
      <c r="J27" s="82">
        <v>5309.46</v>
      </c>
      <c r="K27" s="80">
        <f t="shared" si="0"/>
        <v>51.885207693863734</v>
      </c>
      <c r="L27" s="54"/>
    </row>
    <row r="28" spans="2:12" x14ac:dyDescent="0.25">
      <c r="B28" s="8"/>
      <c r="C28" s="8"/>
      <c r="D28" s="9"/>
      <c r="E28" s="9">
        <v>6631</v>
      </c>
      <c r="F28" s="9" t="s">
        <v>79</v>
      </c>
      <c r="G28" s="76">
        <v>3596.95</v>
      </c>
      <c r="H28" s="5"/>
      <c r="I28" s="5"/>
      <c r="J28" s="82">
        <v>5309.46</v>
      </c>
      <c r="K28" s="80">
        <f t="shared" si="0"/>
        <v>147.61005852180321</v>
      </c>
      <c r="L28" s="54"/>
    </row>
    <row r="29" spans="2:12" x14ac:dyDescent="0.25">
      <c r="B29" s="8"/>
      <c r="C29" s="8"/>
      <c r="D29" s="9"/>
      <c r="E29" s="9">
        <v>6632</v>
      </c>
      <c r="F29" s="9" t="s">
        <v>80</v>
      </c>
      <c r="G29" s="76">
        <v>6636.14</v>
      </c>
      <c r="H29" s="5"/>
      <c r="I29" s="5"/>
      <c r="J29" s="82">
        <v>0</v>
      </c>
      <c r="K29" s="80">
        <f t="shared" si="0"/>
        <v>0</v>
      </c>
      <c r="L29" s="54"/>
    </row>
    <row r="30" spans="2:12" ht="25.5" x14ac:dyDescent="0.25">
      <c r="B30" s="8"/>
      <c r="C30" s="8">
        <v>67</v>
      </c>
      <c r="D30" s="9"/>
      <c r="E30" s="9"/>
      <c r="F30" s="14" t="s">
        <v>81</v>
      </c>
      <c r="G30" s="76">
        <v>1586703.04</v>
      </c>
      <c r="H30" s="5">
        <v>2042477</v>
      </c>
      <c r="I30" s="5">
        <v>0</v>
      </c>
      <c r="J30" s="82">
        <v>1926774.73</v>
      </c>
      <c r="K30" s="80">
        <f t="shared" si="0"/>
        <v>121.43259837707249</v>
      </c>
      <c r="L30" s="54">
        <f>SUM(J30/H30*100)</f>
        <v>94.335198389014906</v>
      </c>
    </row>
    <row r="31" spans="2:12" ht="25.5" x14ac:dyDescent="0.25">
      <c r="B31" s="8"/>
      <c r="C31" s="8"/>
      <c r="D31" s="9">
        <v>671</v>
      </c>
      <c r="E31" s="9"/>
      <c r="F31" s="14" t="s">
        <v>82</v>
      </c>
      <c r="G31" s="76">
        <v>1586703.04</v>
      </c>
      <c r="H31" s="5"/>
      <c r="I31" s="5"/>
      <c r="J31" s="82">
        <v>1926774.73</v>
      </c>
      <c r="K31" s="80">
        <f t="shared" si="0"/>
        <v>121.43259837707249</v>
      </c>
      <c r="L31" s="54"/>
    </row>
    <row r="32" spans="2:12" ht="25.5" x14ac:dyDescent="0.25">
      <c r="B32" s="8"/>
      <c r="C32" s="8"/>
      <c r="D32" s="9"/>
      <c r="E32" s="9">
        <v>6711</v>
      </c>
      <c r="F32" s="14" t="s">
        <v>83</v>
      </c>
      <c r="G32" s="76">
        <v>1567619.23</v>
      </c>
      <c r="H32" s="5"/>
      <c r="I32" s="5"/>
      <c r="J32" s="82">
        <v>1840002.21</v>
      </c>
      <c r="K32" s="80">
        <f t="shared" si="0"/>
        <v>117.37558297240331</v>
      </c>
      <c r="L32" s="54"/>
    </row>
    <row r="33" spans="2:12" ht="25.5" x14ac:dyDescent="0.25">
      <c r="B33" s="8"/>
      <c r="C33" s="8"/>
      <c r="D33" s="9"/>
      <c r="E33" s="9">
        <v>6712</v>
      </c>
      <c r="F33" s="14" t="s">
        <v>84</v>
      </c>
      <c r="G33" s="76">
        <v>19083.810000000001</v>
      </c>
      <c r="H33" s="5"/>
      <c r="I33" s="5"/>
      <c r="J33" s="82">
        <v>86772.52</v>
      </c>
      <c r="K33" s="80">
        <f t="shared" si="0"/>
        <v>454.69180420471594</v>
      </c>
      <c r="L33" s="54"/>
    </row>
    <row r="34" spans="2:12" x14ac:dyDescent="0.25">
      <c r="B34" s="8"/>
      <c r="C34" s="8">
        <v>68</v>
      </c>
      <c r="D34" s="9"/>
      <c r="E34" s="9"/>
      <c r="F34" s="14" t="s">
        <v>86</v>
      </c>
      <c r="G34" s="76">
        <v>5329.67</v>
      </c>
      <c r="H34" s="5">
        <v>900</v>
      </c>
      <c r="I34" s="5">
        <v>0</v>
      </c>
      <c r="J34" s="82">
        <v>759.02</v>
      </c>
      <c r="K34" s="80">
        <f t="shared" si="0"/>
        <v>14.241407066478788</v>
      </c>
      <c r="L34" s="54">
        <f>SUM(J34/H34*100)</f>
        <v>84.335555555555558</v>
      </c>
    </row>
    <row r="35" spans="2:12" x14ac:dyDescent="0.25">
      <c r="B35" s="8"/>
      <c r="C35" s="8"/>
      <c r="D35" s="9">
        <v>683</v>
      </c>
      <c r="E35" s="9"/>
      <c r="F35" s="14" t="s">
        <v>86</v>
      </c>
      <c r="G35" s="76">
        <v>5329.67</v>
      </c>
      <c r="H35" s="5"/>
      <c r="I35" s="5"/>
      <c r="J35" s="82">
        <v>759.02</v>
      </c>
      <c r="K35" s="80">
        <f t="shared" si="0"/>
        <v>14.241407066478788</v>
      </c>
      <c r="L35" s="54"/>
    </row>
    <row r="36" spans="2:12" x14ac:dyDescent="0.25">
      <c r="B36" s="8"/>
      <c r="C36" s="8"/>
      <c r="D36" s="9"/>
      <c r="E36" s="9">
        <v>6831</v>
      </c>
      <c r="F36" s="14" t="s">
        <v>86</v>
      </c>
      <c r="G36" s="76">
        <v>5329.67</v>
      </c>
      <c r="H36" s="5"/>
      <c r="I36" s="5"/>
      <c r="J36" s="82">
        <v>759.02</v>
      </c>
      <c r="K36" s="80">
        <f t="shared" si="0"/>
        <v>14.241407066478788</v>
      </c>
      <c r="L36" s="54"/>
    </row>
    <row r="37" spans="2:12" x14ac:dyDescent="0.25">
      <c r="B37" s="8"/>
      <c r="C37" s="8"/>
      <c r="D37" s="9"/>
      <c r="E37" s="9"/>
      <c r="F37" s="14"/>
      <c r="G37" s="76"/>
      <c r="H37" s="5"/>
      <c r="I37" s="5"/>
      <c r="J37" s="82"/>
      <c r="K37" s="80"/>
      <c r="L37" s="54"/>
    </row>
    <row r="38" spans="2:12" x14ac:dyDescent="0.25">
      <c r="B38" s="8"/>
      <c r="C38" s="8"/>
      <c r="D38" s="9"/>
      <c r="E38" s="9"/>
      <c r="F38" s="14"/>
      <c r="G38" s="76"/>
      <c r="H38" s="5"/>
      <c r="I38" s="5"/>
      <c r="J38" s="82"/>
      <c r="K38" s="80"/>
      <c r="L38" s="54"/>
    </row>
    <row r="39" spans="2:12" x14ac:dyDescent="0.25">
      <c r="B39" s="8"/>
      <c r="C39" s="8"/>
      <c r="D39" s="9"/>
      <c r="E39" s="9"/>
      <c r="F39" s="14"/>
      <c r="G39" s="76"/>
      <c r="H39" s="5"/>
      <c r="I39" s="5"/>
      <c r="J39" s="82"/>
      <c r="K39" s="80"/>
      <c r="L39" s="54"/>
    </row>
    <row r="40" spans="2:12" x14ac:dyDescent="0.25">
      <c r="B40" s="8"/>
      <c r="C40" s="8"/>
      <c r="D40" s="9"/>
      <c r="E40" s="9"/>
      <c r="F40" s="12"/>
      <c r="G40" s="76"/>
      <c r="H40" s="5"/>
      <c r="I40" s="5"/>
      <c r="J40" s="82"/>
      <c r="K40" s="80"/>
      <c r="L40" s="54"/>
    </row>
    <row r="41" spans="2:12" x14ac:dyDescent="0.25">
      <c r="B41" s="30">
        <v>7</v>
      </c>
      <c r="C41" s="30"/>
      <c r="D41" s="41"/>
      <c r="E41" s="41"/>
      <c r="F41" s="7" t="s">
        <v>85</v>
      </c>
      <c r="G41" s="75">
        <v>93.97</v>
      </c>
      <c r="H41" s="42">
        <v>25</v>
      </c>
      <c r="I41" s="42">
        <v>0</v>
      </c>
      <c r="J41" s="137">
        <v>19.260000000000002</v>
      </c>
      <c r="K41" s="80">
        <f t="shared" si="0"/>
        <v>20.495902947749283</v>
      </c>
      <c r="L41" s="54">
        <f>SUM(J41/H41*100)</f>
        <v>77.040000000000006</v>
      </c>
    </row>
    <row r="42" spans="2:12" x14ac:dyDescent="0.25">
      <c r="B42" s="8"/>
      <c r="C42" s="8">
        <v>72</v>
      </c>
      <c r="D42" s="9"/>
      <c r="E42" s="9"/>
      <c r="F42" s="12" t="s">
        <v>22</v>
      </c>
      <c r="G42" s="76">
        <v>93.97</v>
      </c>
      <c r="H42" s="5">
        <v>25</v>
      </c>
      <c r="I42" s="5">
        <v>0</v>
      </c>
      <c r="J42" s="82">
        <v>19.260000000000002</v>
      </c>
      <c r="K42" s="80">
        <f t="shared" si="0"/>
        <v>20.495902947749283</v>
      </c>
      <c r="L42" s="54">
        <f>SUM(J42/H42*100)</f>
        <v>77.040000000000006</v>
      </c>
    </row>
    <row r="43" spans="2:12" x14ac:dyDescent="0.25">
      <c r="B43" s="8"/>
      <c r="C43" s="8"/>
      <c r="D43" s="9">
        <v>721</v>
      </c>
      <c r="E43" s="9"/>
      <c r="F43" s="12" t="s">
        <v>23</v>
      </c>
      <c r="G43" s="76">
        <v>93.97</v>
      </c>
      <c r="H43" s="5"/>
      <c r="I43" s="5"/>
      <c r="J43" s="82">
        <v>19.260000000000002</v>
      </c>
      <c r="K43" s="80">
        <f t="shared" si="0"/>
        <v>20.495902947749283</v>
      </c>
      <c r="L43" s="54"/>
    </row>
    <row r="44" spans="2:12" x14ac:dyDescent="0.25">
      <c r="B44" s="8"/>
      <c r="C44" s="8"/>
      <c r="D44" s="9"/>
      <c r="E44" s="9">
        <v>7211</v>
      </c>
      <c r="F44" s="12" t="s">
        <v>24</v>
      </c>
      <c r="G44" s="76">
        <v>93.97</v>
      </c>
      <c r="H44" s="5"/>
      <c r="I44" s="5"/>
      <c r="J44" s="82">
        <v>19.260000000000002</v>
      </c>
      <c r="K44" s="80">
        <f t="shared" si="0"/>
        <v>20.495902947749283</v>
      </c>
      <c r="L44" s="54"/>
    </row>
    <row r="45" spans="2:12" x14ac:dyDescent="0.25">
      <c r="G45" s="77"/>
      <c r="J45" s="77"/>
    </row>
    <row r="46" spans="2:12" x14ac:dyDescent="0.25">
      <c r="G46" s="77"/>
      <c r="J46" s="77"/>
    </row>
    <row r="47" spans="2:12" ht="25.5" customHeight="1" x14ac:dyDescent="0.25">
      <c r="B47" s="168" t="s">
        <v>6</v>
      </c>
      <c r="C47" s="169"/>
      <c r="D47" s="169"/>
      <c r="E47" s="169"/>
      <c r="F47" s="170"/>
      <c r="G47" s="53" t="s">
        <v>199</v>
      </c>
      <c r="H47" s="48" t="s">
        <v>171</v>
      </c>
      <c r="I47" s="48" t="s">
        <v>172</v>
      </c>
      <c r="J47" s="53" t="s">
        <v>198</v>
      </c>
      <c r="K47" s="48" t="s">
        <v>16</v>
      </c>
      <c r="L47" s="48" t="s">
        <v>47</v>
      </c>
    </row>
    <row r="48" spans="2:12" x14ac:dyDescent="0.25">
      <c r="B48" s="168">
        <v>1</v>
      </c>
      <c r="C48" s="169"/>
      <c r="D48" s="169"/>
      <c r="E48" s="169"/>
      <c r="F48" s="170"/>
      <c r="G48" s="48">
        <v>2</v>
      </c>
      <c r="H48" s="48">
        <v>3</v>
      </c>
      <c r="I48" s="48">
        <v>4</v>
      </c>
      <c r="J48" s="83">
        <v>5</v>
      </c>
      <c r="K48" s="48" t="s">
        <v>17</v>
      </c>
      <c r="L48" s="48" t="s">
        <v>170</v>
      </c>
    </row>
    <row r="49" spans="2:12" x14ac:dyDescent="0.25">
      <c r="B49" s="30"/>
      <c r="C49" s="30"/>
      <c r="D49" s="41"/>
      <c r="E49" s="41"/>
      <c r="F49" s="7"/>
      <c r="G49" s="75"/>
      <c r="H49" s="42"/>
      <c r="I49" s="42"/>
      <c r="J49" s="137"/>
      <c r="K49" s="80"/>
      <c r="L49" s="54"/>
    </row>
    <row r="50" spans="2:12" x14ac:dyDescent="0.25">
      <c r="B50" s="8"/>
      <c r="C50" s="8">
        <v>92</v>
      </c>
      <c r="D50" s="9"/>
      <c r="E50" s="9"/>
      <c r="F50" s="12" t="s">
        <v>173</v>
      </c>
      <c r="G50" s="76">
        <v>24126.52</v>
      </c>
      <c r="H50" s="5">
        <v>61137</v>
      </c>
      <c r="I50" s="5">
        <v>0</v>
      </c>
      <c r="J50" s="82">
        <v>61137.8</v>
      </c>
      <c r="K50" s="80">
        <f t="shared" ref="K50:K53" si="1">SUM(J50/G50*100)</f>
        <v>253.40496681659852</v>
      </c>
      <c r="L50" s="54">
        <f>SUM(J50/H50*100)</f>
        <v>100.00130853656542</v>
      </c>
    </row>
    <row r="51" spans="2:12" x14ac:dyDescent="0.25">
      <c r="B51" s="8"/>
      <c r="C51" s="8"/>
      <c r="D51" s="9">
        <v>922</v>
      </c>
      <c r="E51" s="9"/>
      <c r="F51" s="12" t="s">
        <v>174</v>
      </c>
      <c r="G51" s="76">
        <v>24126.52</v>
      </c>
      <c r="H51" s="5">
        <v>61137</v>
      </c>
      <c r="I51" s="5">
        <v>0</v>
      </c>
      <c r="J51" s="82">
        <v>61137.8</v>
      </c>
      <c r="K51" s="80">
        <f t="shared" si="1"/>
        <v>253.40496681659852</v>
      </c>
      <c r="L51" s="54">
        <f>SUM(J51/H51*100)</f>
        <v>100.00130853656542</v>
      </c>
    </row>
    <row r="52" spans="2:12" x14ac:dyDescent="0.25">
      <c r="B52" s="8"/>
      <c r="C52" s="8"/>
      <c r="D52" s="9"/>
      <c r="E52" s="9">
        <v>9221</v>
      </c>
      <c r="F52" s="12" t="s">
        <v>175</v>
      </c>
      <c r="G52" s="76">
        <v>24126.52</v>
      </c>
      <c r="H52" s="5">
        <v>61137</v>
      </c>
      <c r="I52" s="5">
        <v>0</v>
      </c>
      <c r="J52" s="82">
        <v>61137.8</v>
      </c>
      <c r="K52" s="80">
        <f t="shared" si="1"/>
        <v>253.40496681659852</v>
      </c>
      <c r="L52" s="54">
        <f>SUM(J52/H52*100)</f>
        <v>100.00130853656542</v>
      </c>
    </row>
    <row r="53" spans="2:12" x14ac:dyDescent="0.25">
      <c r="B53" s="171" t="s">
        <v>176</v>
      </c>
      <c r="C53" s="172"/>
      <c r="D53" s="172"/>
      <c r="E53" s="172"/>
      <c r="F53" s="173"/>
      <c r="G53" s="82">
        <f>SUM(G10+G50)</f>
        <v>1808946.02</v>
      </c>
      <c r="H53" s="90">
        <f>SUM(H50+H10)</f>
        <v>2230930</v>
      </c>
      <c r="I53" s="35">
        <v>0</v>
      </c>
      <c r="J53" s="82">
        <f>SUM(J50+J10)</f>
        <v>2115895.34</v>
      </c>
      <c r="K53" s="80">
        <f t="shared" si="1"/>
        <v>116.96840682951944</v>
      </c>
      <c r="L53" s="54">
        <f>SUM(J53/H53*100)</f>
        <v>94.843645475205392</v>
      </c>
    </row>
    <row r="54" spans="2:12" x14ac:dyDescent="0.25">
      <c r="G54" s="77"/>
      <c r="J54" s="77"/>
    </row>
    <row r="55" spans="2:12" x14ac:dyDescent="0.25">
      <c r="G55" s="77"/>
      <c r="J55" s="77"/>
    </row>
    <row r="56" spans="2:12" x14ac:dyDescent="0.25">
      <c r="G56" s="77"/>
      <c r="J56" s="77"/>
    </row>
    <row r="57" spans="2:12" ht="15.75" customHeight="1" x14ac:dyDescent="0.25">
      <c r="G57" s="77"/>
      <c r="J57" s="77"/>
    </row>
    <row r="58" spans="2:12" ht="15.75" customHeight="1" x14ac:dyDescent="0.25">
      <c r="B58" s="20"/>
      <c r="C58" s="20"/>
      <c r="D58" s="20"/>
      <c r="E58" s="20"/>
      <c r="F58" s="20"/>
      <c r="G58" s="78"/>
      <c r="H58" s="20"/>
      <c r="I58" s="20"/>
      <c r="J58" s="138"/>
      <c r="K58" s="3"/>
      <c r="L58" s="3"/>
    </row>
    <row r="59" spans="2:12" ht="25.5" customHeight="1" x14ac:dyDescent="0.25">
      <c r="B59" s="168" t="s">
        <v>6</v>
      </c>
      <c r="C59" s="169"/>
      <c r="D59" s="169"/>
      <c r="E59" s="169"/>
      <c r="F59" s="170"/>
      <c r="G59" s="53" t="s">
        <v>199</v>
      </c>
      <c r="H59" s="48" t="s">
        <v>171</v>
      </c>
      <c r="I59" s="48" t="s">
        <v>172</v>
      </c>
      <c r="J59" s="53" t="s">
        <v>198</v>
      </c>
      <c r="K59" s="48" t="s">
        <v>16</v>
      </c>
      <c r="L59" s="48" t="s">
        <v>47</v>
      </c>
    </row>
    <row r="60" spans="2:12" ht="12.75" customHeight="1" x14ac:dyDescent="0.25">
      <c r="B60" s="168">
        <v>1</v>
      </c>
      <c r="C60" s="169"/>
      <c r="D60" s="169"/>
      <c r="E60" s="169"/>
      <c r="F60" s="170"/>
      <c r="G60" s="83">
        <v>2</v>
      </c>
      <c r="H60" s="48">
        <v>3</v>
      </c>
      <c r="I60" s="48">
        <v>4</v>
      </c>
      <c r="J60" s="83">
        <v>5</v>
      </c>
      <c r="K60" s="48" t="s">
        <v>17</v>
      </c>
      <c r="L60" s="48" t="s">
        <v>170</v>
      </c>
    </row>
    <row r="61" spans="2:12" x14ac:dyDescent="0.25">
      <c r="B61" s="7"/>
      <c r="C61" s="7"/>
      <c r="D61" s="7"/>
      <c r="E61" s="7"/>
      <c r="F61" s="7" t="s">
        <v>7</v>
      </c>
      <c r="G61" s="75">
        <v>1745822.6</v>
      </c>
      <c r="H61" s="42">
        <f>SUM(H62+H120)</f>
        <v>2230930</v>
      </c>
      <c r="I61" s="42">
        <v>0</v>
      </c>
      <c r="J61" s="137">
        <f>SUM(J62+J120)</f>
        <v>2073007.9400000002</v>
      </c>
      <c r="K61" s="54">
        <f>SUM(J61/G61*100)</f>
        <v>118.74104161556851</v>
      </c>
      <c r="L61" s="54">
        <f>SUM(J61/H61*100)</f>
        <v>92.921245399900499</v>
      </c>
    </row>
    <row r="62" spans="2:12" x14ac:dyDescent="0.25">
      <c r="B62" s="7">
        <v>3</v>
      </c>
      <c r="C62" s="7"/>
      <c r="D62" s="7"/>
      <c r="E62" s="7"/>
      <c r="F62" s="7" t="s">
        <v>3</v>
      </c>
      <c r="G62" s="75">
        <v>1689674.43</v>
      </c>
      <c r="H62" s="42">
        <f>SUM(H63+H72+H110+H115)</f>
        <v>2022090</v>
      </c>
      <c r="I62" s="42">
        <v>0</v>
      </c>
      <c r="J62" s="137">
        <f>SUM(J63+J72+J110+J115)</f>
        <v>1949316.1600000001</v>
      </c>
      <c r="K62" s="54">
        <f>SUM(J62/G62*100)</f>
        <v>115.36637623142585</v>
      </c>
      <c r="L62" s="54">
        <f>SUM(J62/H62*100)</f>
        <v>96.401058310955506</v>
      </c>
    </row>
    <row r="63" spans="2:12" x14ac:dyDescent="0.25">
      <c r="B63" s="7"/>
      <c r="C63" s="12">
        <v>31</v>
      </c>
      <c r="D63" s="12"/>
      <c r="E63" s="12"/>
      <c r="F63" s="12" t="s">
        <v>4</v>
      </c>
      <c r="G63" s="76">
        <v>1209689.67</v>
      </c>
      <c r="H63" s="5">
        <v>1450535</v>
      </c>
      <c r="I63" s="5">
        <v>0</v>
      </c>
      <c r="J63" s="82">
        <v>1429953.34</v>
      </c>
      <c r="K63" s="54">
        <f>SUM(J63/G63*100)</f>
        <v>118.20827898778373</v>
      </c>
      <c r="L63" s="54">
        <f>SUM(J63/H63*100)</f>
        <v>98.581098698066583</v>
      </c>
    </row>
    <row r="64" spans="2:12" x14ac:dyDescent="0.25">
      <c r="B64" s="8"/>
      <c r="C64" s="8"/>
      <c r="D64" s="8">
        <v>311</v>
      </c>
      <c r="E64" s="8"/>
      <c r="F64" s="8" t="s">
        <v>25</v>
      </c>
      <c r="G64" s="76">
        <v>883995.8</v>
      </c>
      <c r="H64" s="5"/>
      <c r="I64" s="5"/>
      <c r="J64" s="82">
        <v>1065475.42</v>
      </c>
      <c r="K64" s="54">
        <f t="shared" ref="K64:K126" si="2">SUM(J64/G64*100)</f>
        <v>120.5294663164689</v>
      </c>
      <c r="L64" s="35"/>
    </row>
    <row r="65" spans="2:12" x14ac:dyDescent="0.25">
      <c r="B65" s="8"/>
      <c r="C65" s="8"/>
      <c r="D65" s="8"/>
      <c r="E65" s="8">
        <v>3111</v>
      </c>
      <c r="F65" s="8" t="s">
        <v>26</v>
      </c>
      <c r="G65" s="76">
        <v>883955.8</v>
      </c>
      <c r="H65" s="5"/>
      <c r="I65" s="5"/>
      <c r="J65" s="82">
        <v>1065475.42</v>
      </c>
      <c r="K65" s="54">
        <f t="shared" si="2"/>
        <v>120.53492041117893</v>
      </c>
      <c r="L65" s="35"/>
    </row>
    <row r="66" spans="2:12" x14ac:dyDescent="0.25">
      <c r="B66" s="8"/>
      <c r="C66" s="8"/>
      <c r="D66" s="8">
        <v>312</v>
      </c>
      <c r="E66" s="8"/>
      <c r="F66" s="8" t="s">
        <v>87</v>
      </c>
      <c r="G66" s="76">
        <v>179839.56</v>
      </c>
      <c r="H66" s="5"/>
      <c r="I66" s="5"/>
      <c r="J66" s="82">
        <v>188674.48</v>
      </c>
      <c r="K66" s="54">
        <f t="shared" si="2"/>
        <v>104.91266771337742</v>
      </c>
      <c r="L66" s="35"/>
    </row>
    <row r="67" spans="2:12" x14ac:dyDescent="0.25">
      <c r="B67" s="8"/>
      <c r="C67" s="8"/>
      <c r="D67" s="8"/>
      <c r="E67" s="8">
        <v>3121</v>
      </c>
      <c r="F67" s="8" t="s">
        <v>87</v>
      </c>
      <c r="G67" s="76">
        <v>179839.56</v>
      </c>
      <c r="H67" s="5"/>
      <c r="I67" s="5"/>
      <c r="J67" s="82">
        <v>188674.48</v>
      </c>
      <c r="K67" s="54">
        <f t="shared" si="2"/>
        <v>104.91266771337742</v>
      </c>
      <c r="L67" s="35"/>
    </row>
    <row r="68" spans="2:12" x14ac:dyDescent="0.25">
      <c r="B68" s="8"/>
      <c r="C68" s="8"/>
      <c r="D68" s="8">
        <v>313</v>
      </c>
      <c r="E68" s="8"/>
      <c r="F68" s="8" t="s">
        <v>88</v>
      </c>
      <c r="G68" s="76">
        <v>145854.31</v>
      </c>
      <c r="H68" s="5"/>
      <c r="I68" s="5"/>
      <c r="J68" s="82">
        <v>175803.44</v>
      </c>
      <c r="K68" s="54">
        <f t="shared" si="2"/>
        <v>120.53359273373547</v>
      </c>
      <c r="L68" s="35"/>
    </row>
    <row r="69" spans="2:12" x14ac:dyDescent="0.25">
      <c r="B69" s="8"/>
      <c r="C69" s="8"/>
      <c r="D69" s="8"/>
      <c r="E69" s="8">
        <v>3132</v>
      </c>
      <c r="F69" s="8" t="s">
        <v>89</v>
      </c>
      <c r="G69" s="76">
        <v>145854.31</v>
      </c>
      <c r="H69" s="5"/>
      <c r="I69" s="5"/>
      <c r="J69" s="82">
        <v>175803.44</v>
      </c>
      <c r="K69" s="54">
        <f t="shared" si="2"/>
        <v>120.53359273373547</v>
      </c>
      <c r="L69" s="35"/>
    </row>
    <row r="70" spans="2:12" x14ac:dyDescent="0.25">
      <c r="B70" s="8"/>
      <c r="C70" s="8"/>
      <c r="D70" s="8"/>
      <c r="E70" s="8"/>
      <c r="F70" s="8"/>
      <c r="G70" s="76"/>
      <c r="H70" s="5"/>
      <c r="I70" s="5"/>
      <c r="J70" s="82"/>
      <c r="K70" s="54"/>
      <c r="L70" s="35"/>
    </row>
    <row r="71" spans="2:12" x14ac:dyDescent="0.25">
      <c r="B71" s="8"/>
      <c r="C71" s="8"/>
      <c r="D71" s="8"/>
      <c r="E71" s="8"/>
      <c r="F71" s="8"/>
      <c r="G71" s="76"/>
      <c r="H71" s="5"/>
      <c r="I71" s="5"/>
      <c r="J71" s="82"/>
      <c r="K71" s="54"/>
      <c r="L71" s="35"/>
    </row>
    <row r="72" spans="2:12" x14ac:dyDescent="0.25">
      <c r="B72" s="8"/>
      <c r="C72" s="8">
        <v>32</v>
      </c>
      <c r="D72" s="9"/>
      <c r="E72" s="9"/>
      <c r="F72" s="8" t="s">
        <v>12</v>
      </c>
      <c r="G72" s="79">
        <v>460761.76</v>
      </c>
      <c r="H72" s="5">
        <v>569123</v>
      </c>
      <c r="I72" s="5">
        <v>0</v>
      </c>
      <c r="J72" s="82">
        <v>517501.83</v>
      </c>
      <c r="K72" s="54">
        <f t="shared" si="2"/>
        <v>112.31440517112358</v>
      </c>
      <c r="L72" s="54">
        <f>SUM(J72/H72*100)</f>
        <v>90.929698852444901</v>
      </c>
    </row>
    <row r="73" spans="2:12" x14ac:dyDescent="0.25">
      <c r="B73" s="8"/>
      <c r="C73" s="8"/>
      <c r="D73" s="8">
        <v>321</v>
      </c>
      <c r="E73" s="8"/>
      <c r="F73" s="8" t="s">
        <v>27</v>
      </c>
      <c r="G73" s="76">
        <v>38607.69</v>
      </c>
      <c r="H73" s="5"/>
      <c r="I73" s="5"/>
      <c r="J73" s="82">
        <v>52193.84</v>
      </c>
      <c r="K73" s="54">
        <f t="shared" si="2"/>
        <v>135.19026908887838</v>
      </c>
      <c r="L73" s="35"/>
    </row>
    <row r="74" spans="2:12" x14ac:dyDescent="0.25">
      <c r="B74" s="8"/>
      <c r="C74" s="30"/>
      <c r="D74" s="8"/>
      <c r="E74" s="8">
        <v>3211</v>
      </c>
      <c r="F74" s="36" t="s">
        <v>28</v>
      </c>
      <c r="G74" s="76">
        <v>2569.7199999999998</v>
      </c>
      <c r="H74" s="5"/>
      <c r="I74" s="5"/>
      <c r="J74" s="82">
        <v>7035.51</v>
      </c>
      <c r="K74" s="54">
        <f t="shared" si="2"/>
        <v>273.78508164313627</v>
      </c>
      <c r="L74" s="35"/>
    </row>
    <row r="75" spans="2:12" x14ac:dyDescent="0.25">
      <c r="B75" s="8"/>
      <c r="C75" s="30"/>
      <c r="D75" s="9"/>
      <c r="E75" s="9">
        <v>3212</v>
      </c>
      <c r="F75" s="9" t="s">
        <v>90</v>
      </c>
      <c r="G75" s="76">
        <v>34573.040000000001</v>
      </c>
      <c r="H75" s="5"/>
      <c r="I75" s="5"/>
      <c r="J75" s="82">
        <v>43835.83</v>
      </c>
      <c r="K75" s="54">
        <f t="shared" si="2"/>
        <v>126.79194540023093</v>
      </c>
      <c r="L75" s="35"/>
    </row>
    <row r="76" spans="2:12" x14ac:dyDescent="0.25">
      <c r="B76" s="8"/>
      <c r="C76" s="8"/>
      <c r="D76" s="9"/>
      <c r="E76" s="9">
        <v>3213</v>
      </c>
      <c r="F76" s="9" t="s">
        <v>91</v>
      </c>
      <c r="G76" s="76">
        <v>1464.93</v>
      </c>
      <c r="H76" s="5"/>
      <c r="I76" s="5"/>
      <c r="J76" s="82">
        <v>1322.5</v>
      </c>
      <c r="K76" s="54">
        <f t="shared" si="2"/>
        <v>90.277351136231772</v>
      </c>
      <c r="L76" s="35"/>
    </row>
    <row r="77" spans="2:12" x14ac:dyDescent="0.25">
      <c r="B77" s="8"/>
      <c r="C77" s="8"/>
      <c r="D77" s="9"/>
      <c r="E77" s="9">
        <v>3214</v>
      </c>
      <c r="F77" s="9" t="s">
        <v>92</v>
      </c>
      <c r="G77" s="76">
        <v>0</v>
      </c>
      <c r="H77" s="5"/>
      <c r="I77" s="5"/>
      <c r="J77" s="82">
        <v>0</v>
      </c>
      <c r="K77" s="54"/>
      <c r="L77" s="35"/>
    </row>
    <row r="78" spans="2:12" x14ac:dyDescent="0.25">
      <c r="B78" s="8"/>
      <c r="C78" s="8"/>
      <c r="D78" s="9"/>
      <c r="E78" s="9"/>
      <c r="F78" s="9"/>
      <c r="G78" s="76"/>
      <c r="H78" s="5"/>
      <c r="I78" s="5"/>
      <c r="J78" s="82"/>
      <c r="K78" s="54"/>
      <c r="L78" s="35"/>
    </row>
    <row r="79" spans="2:12" x14ac:dyDescent="0.25">
      <c r="B79" s="8"/>
      <c r="C79" s="8"/>
      <c r="D79" s="9">
        <v>322</v>
      </c>
      <c r="E79" s="9"/>
      <c r="F79" s="9" t="s">
        <v>93</v>
      </c>
      <c r="G79" s="76">
        <v>146857.82999999999</v>
      </c>
      <c r="H79" s="5"/>
      <c r="I79" s="5"/>
      <c r="J79" s="82">
        <v>124545.05</v>
      </c>
      <c r="K79" s="54">
        <f t="shared" si="2"/>
        <v>84.806543852649881</v>
      </c>
      <c r="L79" s="35"/>
    </row>
    <row r="80" spans="2:12" x14ac:dyDescent="0.25">
      <c r="B80" s="8"/>
      <c r="C80" s="8"/>
      <c r="D80" s="9"/>
      <c r="E80" s="9">
        <v>3221</v>
      </c>
      <c r="F80" s="9" t="s">
        <v>94</v>
      </c>
      <c r="G80" s="76">
        <v>33019.589999999997</v>
      </c>
      <c r="H80" s="5"/>
      <c r="I80" s="5"/>
      <c r="J80" s="82">
        <v>44070.98</v>
      </c>
      <c r="K80" s="54">
        <f t="shared" si="2"/>
        <v>133.46919207658243</v>
      </c>
      <c r="L80" s="35"/>
    </row>
    <row r="81" spans="2:12" x14ac:dyDescent="0.25">
      <c r="B81" s="8"/>
      <c r="C81" s="8"/>
      <c r="D81" s="9"/>
      <c r="E81" s="9">
        <v>3222</v>
      </c>
      <c r="F81" s="9" t="s">
        <v>95</v>
      </c>
      <c r="G81" s="76">
        <v>46519.360000000001</v>
      </c>
      <c r="H81" s="5"/>
      <c r="I81" s="5"/>
      <c r="J81" s="82">
        <v>36608.54</v>
      </c>
      <c r="K81" s="54">
        <f t="shared" si="2"/>
        <v>78.695278696869437</v>
      </c>
      <c r="L81" s="35"/>
    </row>
    <row r="82" spans="2:12" x14ac:dyDescent="0.25">
      <c r="B82" s="8"/>
      <c r="C82" s="8"/>
      <c r="D82" s="9"/>
      <c r="E82" s="9">
        <v>3223</v>
      </c>
      <c r="F82" s="9" t="s">
        <v>96</v>
      </c>
      <c r="G82" s="76">
        <v>44307.35</v>
      </c>
      <c r="H82" s="5"/>
      <c r="I82" s="5"/>
      <c r="J82" s="82">
        <v>28922.93</v>
      </c>
      <c r="K82" s="54">
        <f t="shared" si="2"/>
        <v>65.277950498055077</v>
      </c>
      <c r="L82" s="35"/>
    </row>
    <row r="83" spans="2:12" x14ac:dyDescent="0.25">
      <c r="B83" s="8"/>
      <c r="C83" s="8"/>
      <c r="D83" s="9"/>
      <c r="E83" s="9">
        <v>3224</v>
      </c>
      <c r="F83" s="9" t="s">
        <v>97</v>
      </c>
      <c r="G83" s="76">
        <v>10892.44</v>
      </c>
      <c r="H83" s="5"/>
      <c r="I83" s="5"/>
      <c r="J83" s="82">
        <v>5778.29</v>
      </c>
      <c r="K83" s="54">
        <f t="shared" si="2"/>
        <v>53.048628222877511</v>
      </c>
      <c r="L83" s="35"/>
    </row>
    <row r="84" spans="2:12" x14ac:dyDescent="0.25">
      <c r="B84" s="8"/>
      <c r="C84" s="8"/>
      <c r="D84" s="9"/>
      <c r="E84" s="9">
        <v>3225</v>
      </c>
      <c r="F84" s="9" t="s">
        <v>98</v>
      </c>
      <c r="G84" s="76">
        <v>3007.56</v>
      </c>
      <c r="H84" s="5"/>
      <c r="I84" s="5"/>
      <c r="J84" s="82">
        <v>5911.77</v>
      </c>
      <c r="K84" s="54">
        <f t="shared" si="2"/>
        <v>196.5636595778638</v>
      </c>
      <c r="L84" s="35"/>
    </row>
    <row r="85" spans="2:12" x14ac:dyDescent="0.25">
      <c r="B85" s="8"/>
      <c r="C85" s="8"/>
      <c r="D85" s="9"/>
      <c r="E85" s="9">
        <v>3227</v>
      </c>
      <c r="F85" s="9" t="s">
        <v>99</v>
      </c>
      <c r="G85" s="76">
        <v>9111.5300000000007</v>
      </c>
      <c r="H85" s="5"/>
      <c r="I85" s="5"/>
      <c r="J85" s="82">
        <v>3252.54</v>
      </c>
      <c r="K85" s="54">
        <f t="shared" si="2"/>
        <v>35.696968566201278</v>
      </c>
      <c r="L85" s="35"/>
    </row>
    <row r="86" spans="2:12" x14ac:dyDescent="0.25">
      <c r="B86" s="8"/>
      <c r="C86" s="8"/>
      <c r="D86" s="9"/>
      <c r="E86" s="9"/>
      <c r="F86" s="9"/>
      <c r="G86" s="76"/>
      <c r="H86" s="5"/>
      <c r="I86" s="5"/>
      <c r="J86" s="82"/>
      <c r="K86" s="54"/>
      <c r="L86" s="35"/>
    </row>
    <row r="87" spans="2:12" x14ac:dyDescent="0.25">
      <c r="B87" s="8"/>
      <c r="C87" s="8"/>
      <c r="D87" s="9">
        <v>323</v>
      </c>
      <c r="E87" s="9"/>
      <c r="F87" s="9" t="s">
        <v>100</v>
      </c>
      <c r="G87" s="76">
        <v>259788.71</v>
      </c>
      <c r="H87" s="5"/>
      <c r="I87" s="5"/>
      <c r="J87" s="82">
        <v>308686.64</v>
      </c>
      <c r="K87" s="54">
        <f t="shared" si="2"/>
        <v>118.82219208063354</v>
      </c>
      <c r="L87" s="35"/>
    </row>
    <row r="88" spans="2:12" x14ac:dyDescent="0.25">
      <c r="B88" s="8"/>
      <c r="C88" s="8"/>
      <c r="D88" s="9"/>
      <c r="E88" s="9">
        <v>3231</v>
      </c>
      <c r="F88" s="9" t="s">
        <v>101</v>
      </c>
      <c r="G88" s="76">
        <v>20048.27</v>
      </c>
      <c r="H88" s="5"/>
      <c r="I88" s="5"/>
      <c r="J88" s="82">
        <v>21479.09</v>
      </c>
      <c r="K88" s="54">
        <f t="shared" si="2"/>
        <v>107.13687515182109</v>
      </c>
      <c r="L88" s="35"/>
    </row>
    <row r="89" spans="2:12" x14ac:dyDescent="0.25">
      <c r="B89" s="8"/>
      <c r="C89" s="8"/>
      <c r="D89" s="9"/>
      <c r="E89" s="9">
        <v>3232</v>
      </c>
      <c r="F89" s="9" t="s">
        <v>102</v>
      </c>
      <c r="G89" s="76">
        <v>29114.67</v>
      </c>
      <c r="H89" s="5"/>
      <c r="I89" s="5"/>
      <c r="J89" s="82">
        <v>36069.54</v>
      </c>
      <c r="K89" s="54">
        <f t="shared" si="2"/>
        <v>123.88785447336343</v>
      </c>
      <c r="L89" s="35"/>
    </row>
    <row r="90" spans="2:12" x14ac:dyDescent="0.25">
      <c r="B90" s="8"/>
      <c r="C90" s="8"/>
      <c r="D90" s="9"/>
      <c r="E90" s="9">
        <v>3233</v>
      </c>
      <c r="F90" s="9" t="s">
        <v>103</v>
      </c>
      <c r="G90" s="76">
        <v>18412.689999999999</v>
      </c>
      <c r="H90" s="5"/>
      <c r="I90" s="5"/>
      <c r="J90" s="82">
        <v>8380.33</v>
      </c>
      <c r="K90" s="54">
        <f t="shared" si="2"/>
        <v>45.513882002032297</v>
      </c>
      <c r="L90" s="35"/>
    </row>
    <row r="91" spans="2:12" x14ac:dyDescent="0.25">
      <c r="B91" s="8"/>
      <c r="C91" s="8"/>
      <c r="D91" s="9"/>
      <c r="E91" s="9">
        <v>3234</v>
      </c>
      <c r="F91" s="9" t="s">
        <v>104</v>
      </c>
      <c r="G91" s="76">
        <v>15071.92</v>
      </c>
      <c r="H91" s="5"/>
      <c r="I91" s="5"/>
      <c r="J91" s="82">
        <v>20292.580000000002</v>
      </c>
      <c r="K91" s="54">
        <f t="shared" si="2"/>
        <v>134.63832079788111</v>
      </c>
      <c r="L91" s="35"/>
    </row>
    <row r="92" spans="2:12" x14ac:dyDescent="0.25">
      <c r="B92" s="8"/>
      <c r="C92" s="8"/>
      <c r="D92" s="9"/>
      <c r="E92" s="9">
        <v>3235</v>
      </c>
      <c r="F92" s="9" t="s">
        <v>105</v>
      </c>
      <c r="G92" s="76">
        <v>77593.69</v>
      </c>
      <c r="H92" s="5"/>
      <c r="I92" s="5"/>
      <c r="J92" s="82">
        <v>94038.61</v>
      </c>
      <c r="K92" s="54">
        <f t="shared" si="2"/>
        <v>121.19363056454719</v>
      </c>
      <c r="L92" s="35"/>
    </row>
    <row r="93" spans="2:12" x14ac:dyDescent="0.25">
      <c r="B93" s="8"/>
      <c r="C93" s="8"/>
      <c r="D93" s="9"/>
      <c r="E93" s="9">
        <v>3236</v>
      </c>
      <c r="F93" s="9" t="s">
        <v>106</v>
      </c>
      <c r="G93" s="76">
        <v>799.65</v>
      </c>
      <c r="H93" s="5"/>
      <c r="I93" s="5"/>
      <c r="J93" s="82">
        <v>11007.11</v>
      </c>
      <c r="K93" s="54">
        <f t="shared" si="2"/>
        <v>1376.4909647970987</v>
      </c>
      <c r="L93" s="35"/>
    </row>
    <row r="94" spans="2:12" x14ac:dyDescent="0.25">
      <c r="B94" s="8"/>
      <c r="C94" s="8"/>
      <c r="D94" s="9"/>
      <c r="E94" s="9">
        <v>3237</v>
      </c>
      <c r="F94" s="9" t="s">
        <v>107</v>
      </c>
      <c r="G94" s="76">
        <v>80020.399999999994</v>
      </c>
      <c r="H94" s="5"/>
      <c r="I94" s="5"/>
      <c r="J94" s="82">
        <v>92766.25</v>
      </c>
      <c r="K94" s="54">
        <f t="shared" si="2"/>
        <v>115.92825079604701</v>
      </c>
      <c r="L94" s="35"/>
    </row>
    <row r="95" spans="2:12" x14ac:dyDescent="0.25">
      <c r="B95" s="8"/>
      <c r="C95" s="8"/>
      <c r="D95" s="9"/>
      <c r="E95" s="9">
        <v>3238</v>
      </c>
      <c r="F95" s="9" t="s">
        <v>108</v>
      </c>
      <c r="G95" s="76">
        <v>10963.49</v>
      </c>
      <c r="H95" s="5"/>
      <c r="I95" s="5"/>
      <c r="J95" s="82">
        <v>10786.76</v>
      </c>
      <c r="K95" s="54">
        <f t="shared" si="2"/>
        <v>98.388013305981943</v>
      </c>
      <c r="L95" s="35"/>
    </row>
    <row r="96" spans="2:12" x14ac:dyDescent="0.25">
      <c r="B96" s="8"/>
      <c r="C96" s="8"/>
      <c r="D96" s="9"/>
      <c r="E96" s="9">
        <v>3239</v>
      </c>
      <c r="F96" s="9" t="s">
        <v>109</v>
      </c>
      <c r="G96" s="76">
        <v>7763.93</v>
      </c>
      <c r="H96" s="5"/>
      <c r="I96" s="5"/>
      <c r="J96" s="82">
        <v>13866.37</v>
      </c>
      <c r="K96" s="54">
        <f t="shared" si="2"/>
        <v>178.59988433692732</v>
      </c>
      <c r="L96" s="35"/>
    </row>
    <row r="97" spans="2:12" x14ac:dyDescent="0.25">
      <c r="B97" s="8"/>
      <c r="C97" s="8"/>
      <c r="D97" s="9"/>
      <c r="E97" s="9"/>
      <c r="F97" s="9"/>
      <c r="G97" s="76"/>
      <c r="H97" s="5"/>
      <c r="I97" s="5"/>
      <c r="J97" s="82"/>
      <c r="K97" s="54"/>
      <c r="L97" s="35"/>
    </row>
    <row r="98" spans="2:12" x14ac:dyDescent="0.25">
      <c r="B98" s="8"/>
      <c r="C98" s="8"/>
      <c r="D98" s="9">
        <v>324</v>
      </c>
      <c r="E98" s="9"/>
      <c r="F98" s="9" t="s">
        <v>110</v>
      </c>
      <c r="G98" s="76">
        <v>521.16999999999996</v>
      </c>
      <c r="H98" s="5"/>
      <c r="I98" s="5"/>
      <c r="J98" s="82">
        <v>902.13</v>
      </c>
      <c r="K98" s="54">
        <f t="shared" si="2"/>
        <v>173.09707005391718</v>
      </c>
      <c r="L98" s="35"/>
    </row>
    <row r="99" spans="2:12" x14ac:dyDescent="0.25">
      <c r="B99" s="8"/>
      <c r="C99" s="8"/>
      <c r="D99" s="9"/>
      <c r="E99" s="9">
        <v>3241</v>
      </c>
      <c r="F99" s="9" t="s">
        <v>110</v>
      </c>
      <c r="G99" s="76">
        <v>521.16999999999996</v>
      </c>
      <c r="H99" s="5"/>
      <c r="I99" s="5"/>
      <c r="J99" s="82">
        <v>902.13</v>
      </c>
      <c r="K99" s="54">
        <f t="shared" si="2"/>
        <v>173.09707005391718</v>
      </c>
      <c r="L99" s="35"/>
    </row>
    <row r="100" spans="2:12" x14ac:dyDescent="0.25">
      <c r="B100" s="8"/>
      <c r="C100" s="8"/>
      <c r="D100" s="9"/>
      <c r="E100" s="9"/>
      <c r="F100" s="9"/>
      <c r="G100" s="76"/>
      <c r="H100" s="5"/>
      <c r="I100" s="5"/>
      <c r="J100" s="82"/>
      <c r="K100" s="54"/>
      <c r="L100" s="35"/>
    </row>
    <row r="101" spans="2:12" x14ac:dyDescent="0.25">
      <c r="B101" s="8"/>
      <c r="C101" s="8"/>
      <c r="D101" s="9">
        <v>329</v>
      </c>
      <c r="E101" s="9"/>
      <c r="F101" s="9" t="s">
        <v>111</v>
      </c>
      <c r="G101" s="76">
        <v>14986.36</v>
      </c>
      <c r="H101" s="5"/>
      <c r="I101" s="5"/>
      <c r="J101" s="82">
        <v>31174.17</v>
      </c>
      <c r="K101" s="54">
        <f t="shared" si="2"/>
        <v>208.01695675267374</v>
      </c>
      <c r="L101" s="35"/>
    </row>
    <row r="102" spans="2:12" ht="25.5" x14ac:dyDescent="0.25">
      <c r="B102" s="8"/>
      <c r="C102" s="8"/>
      <c r="D102" s="9"/>
      <c r="E102" s="9">
        <v>3291</v>
      </c>
      <c r="F102" s="14" t="s">
        <v>112</v>
      </c>
      <c r="G102" s="76">
        <v>0</v>
      </c>
      <c r="H102" s="5"/>
      <c r="I102" s="5"/>
      <c r="J102" s="82">
        <v>4073.4</v>
      </c>
      <c r="K102" s="54"/>
      <c r="L102" s="35"/>
    </row>
    <row r="103" spans="2:12" x14ac:dyDescent="0.25">
      <c r="B103" s="8"/>
      <c r="C103" s="8"/>
      <c r="D103" s="9"/>
      <c r="E103" s="9">
        <v>3292</v>
      </c>
      <c r="F103" s="9" t="s">
        <v>113</v>
      </c>
      <c r="G103" s="76">
        <v>8636.4699999999993</v>
      </c>
      <c r="H103" s="5"/>
      <c r="I103" s="5"/>
      <c r="J103" s="82">
        <v>11785.02</v>
      </c>
      <c r="K103" s="54">
        <f t="shared" si="2"/>
        <v>136.45644574693134</v>
      </c>
      <c r="L103" s="35"/>
    </row>
    <row r="104" spans="2:12" x14ac:dyDescent="0.25">
      <c r="B104" s="8"/>
      <c r="C104" s="8"/>
      <c r="D104" s="9"/>
      <c r="E104" s="9">
        <v>3293</v>
      </c>
      <c r="F104" s="9" t="s">
        <v>114</v>
      </c>
      <c r="G104" s="76">
        <v>1541.82</v>
      </c>
      <c r="H104" s="5"/>
      <c r="I104" s="5"/>
      <c r="J104" s="82">
        <v>6576.82</v>
      </c>
      <c r="K104" s="54">
        <f t="shared" si="2"/>
        <v>426.56211490316639</v>
      </c>
      <c r="L104" s="35"/>
    </row>
    <row r="105" spans="2:12" x14ac:dyDescent="0.25">
      <c r="B105" s="8"/>
      <c r="C105" s="8"/>
      <c r="D105" s="9"/>
      <c r="E105" s="9">
        <v>3294</v>
      </c>
      <c r="F105" s="9" t="s">
        <v>115</v>
      </c>
      <c r="G105" s="76">
        <v>734.29</v>
      </c>
      <c r="H105" s="5"/>
      <c r="I105" s="5"/>
      <c r="J105" s="82">
        <v>731.07</v>
      </c>
      <c r="K105" s="54">
        <f t="shared" si="2"/>
        <v>99.56148115867029</v>
      </c>
      <c r="L105" s="35"/>
    </row>
    <row r="106" spans="2:12" x14ac:dyDescent="0.25">
      <c r="B106" s="8"/>
      <c r="C106" s="8"/>
      <c r="D106" s="9"/>
      <c r="E106" s="9">
        <v>3295</v>
      </c>
      <c r="F106" s="9" t="s">
        <v>116</v>
      </c>
      <c r="G106" s="76">
        <v>573.36</v>
      </c>
      <c r="H106" s="5"/>
      <c r="I106" s="5"/>
      <c r="J106" s="82">
        <v>468.27</v>
      </c>
      <c r="K106" s="54">
        <f t="shared" si="2"/>
        <v>81.671201339472574</v>
      </c>
      <c r="L106" s="35"/>
    </row>
    <row r="107" spans="2:12" x14ac:dyDescent="0.25">
      <c r="B107" s="8"/>
      <c r="C107" s="8"/>
      <c r="D107" s="9"/>
      <c r="E107" s="9">
        <v>3296</v>
      </c>
      <c r="F107" s="9" t="s">
        <v>117</v>
      </c>
      <c r="G107" s="76">
        <v>80.959999999999994</v>
      </c>
      <c r="H107" s="5"/>
      <c r="I107" s="5"/>
      <c r="J107" s="82">
        <v>0</v>
      </c>
      <c r="K107" s="54">
        <f t="shared" si="2"/>
        <v>0</v>
      </c>
      <c r="L107" s="35"/>
    </row>
    <row r="108" spans="2:12" x14ac:dyDescent="0.25">
      <c r="B108" s="8"/>
      <c r="C108" s="8"/>
      <c r="D108" s="9"/>
      <c r="E108" s="9">
        <v>3299</v>
      </c>
      <c r="F108" s="9" t="s">
        <v>111</v>
      </c>
      <c r="G108" s="76">
        <v>3419.46</v>
      </c>
      <c r="H108" s="5"/>
      <c r="I108" s="5"/>
      <c r="J108" s="82">
        <v>7539.59</v>
      </c>
      <c r="K108" s="54">
        <f t="shared" si="2"/>
        <v>220.49066226831138</v>
      </c>
      <c r="L108" s="35"/>
    </row>
    <row r="109" spans="2:12" x14ac:dyDescent="0.25">
      <c r="B109" s="8"/>
      <c r="C109" s="8"/>
      <c r="D109" s="9"/>
      <c r="E109" s="9"/>
      <c r="F109" s="9"/>
      <c r="G109" s="76"/>
      <c r="H109" s="5"/>
      <c r="I109" s="5"/>
      <c r="J109" s="82"/>
      <c r="K109" s="54"/>
      <c r="L109" s="35"/>
    </row>
    <row r="110" spans="2:12" x14ac:dyDescent="0.25">
      <c r="B110" s="8"/>
      <c r="C110" s="8">
        <v>34</v>
      </c>
      <c r="D110" s="9"/>
      <c r="E110" s="9"/>
      <c r="F110" s="9" t="s">
        <v>118</v>
      </c>
      <c r="G110" s="76">
        <v>19223</v>
      </c>
      <c r="H110" s="5">
        <v>2432</v>
      </c>
      <c r="I110" s="5">
        <v>0</v>
      </c>
      <c r="J110" s="82">
        <v>1860.99</v>
      </c>
      <c r="K110" s="54">
        <f t="shared" si="2"/>
        <v>9.6810591478957502</v>
      </c>
      <c r="L110" s="54">
        <f>SUM(J110/H110*100)</f>
        <v>76.52097039473685</v>
      </c>
    </row>
    <row r="111" spans="2:12" x14ac:dyDescent="0.25">
      <c r="B111" s="8"/>
      <c r="C111" s="8"/>
      <c r="D111" s="9">
        <v>343</v>
      </c>
      <c r="E111" s="9"/>
      <c r="F111" s="9" t="s">
        <v>119</v>
      </c>
      <c r="G111" s="76">
        <v>19223</v>
      </c>
      <c r="H111" s="5"/>
      <c r="I111" s="5"/>
      <c r="J111" s="82">
        <v>1860.99</v>
      </c>
      <c r="K111" s="54">
        <f t="shared" si="2"/>
        <v>9.6810591478957502</v>
      </c>
      <c r="L111" s="35"/>
    </row>
    <row r="112" spans="2:12" x14ac:dyDescent="0.25">
      <c r="B112" s="8"/>
      <c r="C112" s="8"/>
      <c r="D112" s="9"/>
      <c r="E112" s="9">
        <v>3431</v>
      </c>
      <c r="F112" s="9" t="s">
        <v>120</v>
      </c>
      <c r="G112" s="76">
        <v>2561.64</v>
      </c>
      <c r="H112" s="5"/>
      <c r="I112" s="5"/>
      <c r="J112" s="82">
        <v>1846.02</v>
      </c>
      <c r="K112" s="54">
        <f t="shared" si="2"/>
        <v>72.063990256242093</v>
      </c>
      <c r="L112" s="35"/>
    </row>
    <row r="113" spans="2:12" x14ac:dyDescent="0.25">
      <c r="B113" s="8"/>
      <c r="C113" s="8"/>
      <c r="D113" s="9"/>
      <c r="E113" s="9">
        <v>3433</v>
      </c>
      <c r="F113" s="9" t="s">
        <v>121</v>
      </c>
      <c r="G113" s="76">
        <v>16661.36</v>
      </c>
      <c r="H113" s="5"/>
      <c r="I113" s="5"/>
      <c r="J113" s="82">
        <v>14.97</v>
      </c>
      <c r="K113" s="54">
        <f t="shared" si="2"/>
        <v>8.9848607796722477E-2</v>
      </c>
      <c r="L113" s="35"/>
    </row>
    <row r="114" spans="2:12" x14ac:dyDescent="0.25">
      <c r="B114" s="8"/>
      <c r="C114" s="8"/>
      <c r="D114" s="9"/>
      <c r="E114" s="9"/>
      <c r="F114" s="9"/>
      <c r="G114" s="76"/>
      <c r="H114" s="5"/>
      <c r="I114" s="5"/>
      <c r="J114" s="82"/>
      <c r="K114" s="54"/>
      <c r="L114" s="35"/>
    </row>
    <row r="115" spans="2:12" x14ac:dyDescent="0.25">
      <c r="B115" s="8"/>
      <c r="C115" s="8">
        <v>38</v>
      </c>
      <c r="D115" s="9"/>
      <c r="E115" s="9"/>
      <c r="F115" s="9" t="s">
        <v>122</v>
      </c>
      <c r="G115" s="76">
        <v>0</v>
      </c>
      <c r="H115" s="5">
        <v>0</v>
      </c>
      <c r="I115" s="5">
        <v>0</v>
      </c>
      <c r="J115" s="82">
        <v>0</v>
      </c>
      <c r="K115" s="54"/>
      <c r="L115" s="54"/>
    </row>
    <row r="116" spans="2:12" x14ac:dyDescent="0.25">
      <c r="B116" s="8"/>
      <c r="C116" s="8"/>
      <c r="D116" s="9">
        <v>383</v>
      </c>
      <c r="E116" s="9"/>
      <c r="F116" s="9" t="s">
        <v>123</v>
      </c>
      <c r="G116" s="76">
        <v>0</v>
      </c>
      <c r="H116" s="5"/>
      <c r="I116" s="5"/>
      <c r="J116" s="82">
        <v>0</v>
      </c>
      <c r="K116" s="54"/>
      <c r="L116" s="35"/>
    </row>
    <row r="117" spans="2:12" x14ac:dyDescent="0.25">
      <c r="B117" s="8"/>
      <c r="C117" s="8"/>
      <c r="D117" s="9"/>
      <c r="E117" s="9">
        <v>3831</v>
      </c>
      <c r="F117" s="9" t="s">
        <v>124</v>
      </c>
      <c r="G117" s="76">
        <v>0</v>
      </c>
      <c r="H117" s="5"/>
      <c r="I117" s="5"/>
      <c r="J117" s="82">
        <v>0</v>
      </c>
      <c r="K117" s="54"/>
      <c r="L117" s="35"/>
    </row>
    <row r="118" spans="2:12" x14ac:dyDescent="0.25">
      <c r="B118" s="8"/>
      <c r="C118" s="8"/>
      <c r="D118" s="9"/>
      <c r="E118" s="9"/>
      <c r="F118" s="9"/>
      <c r="G118" s="76"/>
      <c r="H118" s="5"/>
      <c r="I118" s="5"/>
      <c r="J118" s="82"/>
      <c r="K118" s="54"/>
      <c r="L118" s="35"/>
    </row>
    <row r="119" spans="2:12" x14ac:dyDescent="0.25">
      <c r="B119" s="8"/>
      <c r="C119" s="8"/>
      <c r="D119" s="9"/>
      <c r="E119" s="9"/>
      <c r="F119" s="9"/>
      <c r="G119" s="76"/>
      <c r="H119" s="5"/>
      <c r="I119" s="5"/>
      <c r="J119" s="82"/>
      <c r="K119" s="54"/>
      <c r="L119" s="35"/>
    </row>
    <row r="120" spans="2:12" x14ac:dyDescent="0.25">
      <c r="B120" s="10">
        <v>4</v>
      </c>
      <c r="C120" s="11"/>
      <c r="D120" s="11"/>
      <c r="E120" s="11"/>
      <c r="F120" s="28" t="s">
        <v>5</v>
      </c>
      <c r="G120" s="75">
        <v>56148.17</v>
      </c>
      <c r="H120" s="42">
        <v>208840</v>
      </c>
      <c r="I120" s="42">
        <v>0</v>
      </c>
      <c r="J120" s="137">
        <f>SUM(J125+J137)</f>
        <v>123691.78</v>
      </c>
      <c r="K120" s="80">
        <f t="shared" si="2"/>
        <v>220.29530080855707</v>
      </c>
      <c r="L120" s="80">
        <f>SUM(J120/H120*100)</f>
        <v>59.228011875119712</v>
      </c>
    </row>
    <row r="121" spans="2:12" x14ac:dyDescent="0.25">
      <c r="B121" s="10"/>
      <c r="C121" s="12">
        <v>41</v>
      </c>
      <c r="D121" s="12"/>
      <c r="E121" s="12"/>
      <c r="F121" s="29" t="s">
        <v>151</v>
      </c>
      <c r="G121" s="76">
        <v>4397.7700000000004</v>
      </c>
      <c r="H121" s="5">
        <v>0</v>
      </c>
      <c r="I121" s="6">
        <v>0</v>
      </c>
      <c r="J121" s="82">
        <v>0</v>
      </c>
      <c r="K121" s="54">
        <f t="shared" si="2"/>
        <v>0</v>
      </c>
      <c r="L121" s="35"/>
    </row>
    <row r="122" spans="2:12" x14ac:dyDescent="0.25">
      <c r="B122" s="10"/>
      <c r="C122" s="12"/>
      <c r="D122" s="8">
        <v>412</v>
      </c>
      <c r="E122" s="8"/>
      <c r="F122" s="8" t="s">
        <v>163</v>
      </c>
      <c r="G122" s="76">
        <v>4397.7700000000004</v>
      </c>
      <c r="H122" s="5"/>
      <c r="I122" s="6"/>
      <c r="J122" s="82">
        <v>0</v>
      </c>
      <c r="K122" s="54">
        <f t="shared" si="2"/>
        <v>0</v>
      </c>
      <c r="L122" s="35"/>
    </row>
    <row r="123" spans="2:12" x14ac:dyDescent="0.25">
      <c r="B123" s="10"/>
      <c r="C123" s="12"/>
      <c r="D123" s="8"/>
      <c r="E123" s="8">
        <v>4123</v>
      </c>
      <c r="F123" s="8" t="s">
        <v>164</v>
      </c>
      <c r="G123" s="76">
        <v>4397.7700000000004</v>
      </c>
      <c r="H123" s="5"/>
      <c r="I123" s="6"/>
      <c r="J123" s="82">
        <v>0</v>
      </c>
      <c r="K123" s="54">
        <f t="shared" si="2"/>
        <v>0</v>
      </c>
      <c r="L123" s="35"/>
    </row>
    <row r="124" spans="2:12" x14ac:dyDescent="0.25">
      <c r="B124" s="10"/>
      <c r="C124" s="11"/>
      <c r="D124" s="11"/>
      <c r="E124" s="11"/>
      <c r="F124" s="28"/>
      <c r="G124" s="76"/>
      <c r="H124" s="5"/>
      <c r="I124" s="5"/>
      <c r="J124" s="82"/>
      <c r="K124" s="54"/>
      <c r="L124" s="54"/>
    </row>
    <row r="125" spans="2:12" x14ac:dyDescent="0.25">
      <c r="B125" s="12"/>
      <c r="C125" s="12">
        <v>42</v>
      </c>
      <c r="D125" s="12"/>
      <c r="E125" s="12"/>
      <c r="F125" s="29" t="s">
        <v>125</v>
      </c>
      <c r="G125" s="79">
        <v>50009.41</v>
      </c>
      <c r="H125" s="5">
        <v>197666</v>
      </c>
      <c r="I125" s="6">
        <v>0</v>
      </c>
      <c r="J125" s="82">
        <v>112410.53</v>
      </c>
      <c r="K125" s="54">
        <f t="shared" si="2"/>
        <v>224.77875663800071</v>
      </c>
      <c r="L125" s="54">
        <f>SUM(J125/H125*100)</f>
        <v>56.868925358938817</v>
      </c>
    </row>
    <row r="126" spans="2:12" x14ac:dyDescent="0.25">
      <c r="B126" s="12"/>
      <c r="C126" s="12"/>
      <c r="D126" s="8">
        <v>422</v>
      </c>
      <c r="E126" s="8"/>
      <c r="F126" s="8" t="s">
        <v>126</v>
      </c>
      <c r="G126" s="79">
        <v>42046.04</v>
      </c>
      <c r="H126" s="5"/>
      <c r="I126" s="6"/>
      <c r="J126" s="82">
        <v>71450.53</v>
      </c>
      <c r="K126" s="54">
        <f t="shared" si="2"/>
        <v>169.93402945913573</v>
      </c>
      <c r="L126" s="35"/>
    </row>
    <row r="127" spans="2:12" x14ac:dyDescent="0.25">
      <c r="B127" s="12"/>
      <c r="C127" s="12"/>
      <c r="D127" s="8"/>
      <c r="E127" s="8">
        <v>4221</v>
      </c>
      <c r="F127" s="8" t="s">
        <v>127</v>
      </c>
      <c r="G127" s="76">
        <v>8234.2999999999993</v>
      </c>
      <c r="H127" s="5"/>
      <c r="I127" s="6"/>
      <c r="J127" s="82">
        <v>13371.6</v>
      </c>
      <c r="K127" s="54">
        <f>SUM(J127/G127)</f>
        <v>1.6238903124734345</v>
      </c>
      <c r="L127" s="35"/>
    </row>
    <row r="128" spans="2:12" x14ac:dyDescent="0.25">
      <c r="B128" s="12"/>
      <c r="C128" s="12"/>
      <c r="D128" s="8"/>
      <c r="E128" s="8">
        <v>4222</v>
      </c>
      <c r="F128" s="8" t="s">
        <v>128</v>
      </c>
      <c r="G128" s="76"/>
      <c r="H128" s="5"/>
      <c r="I128" s="6"/>
      <c r="J128" s="82">
        <v>489</v>
      </c>
      <c r="K128" s="54"/>
      <c r="L128" s="35"/>
    </row>
    <row r="129" spans="2:12" x14ac:dyDescent="0.25">
      <c r="B129" s="12"/>
      <c r="C129" s="12"/>
      <c r="D129" s="8"/>
      <c r="E129" s="8">
        <v>4223</v>
      </c>
      <c r="F129" s="8" t="s">
        <v>129</v>
      </c>
      <c r="G129" s="76">
        <v>795.01</v>
      </c>
      <c r="H129" s="5"/>
      <c r="I129" s="6"/>
      <c r="J129" s="82">
        <v>15481.76</v>
      </c>
      <c r="K129" s="54">
        <f t="shared" ref="K129:K139" si="3">SUM(J129/G129*100)</f>
        <v>1947.3666997899397</v>
      </c>
      <c r="L129" s="54"/>
    </row>
    <row r="130" spans="2:12" x14ac:dyDescent="0.25">
      <c r="B130" s="12"/>
      <c r="C130" s="12"/>
      <c r="D130" s="8"/>
      <c r="E130" s="8">
        <v>4225</v>
      </c>
      <c r="F130" s="8" t="s">
        <v>130</v>
      </c>
      <c r="G130" s="76"/>
      <c r="H130" s="5"/>
      <c r="I130" s="6"/>
      <c r="J130" s="82">
        <v>0</v>
      </c>
      <c r="K130" s="54"/>
      <c r="L130" s="35"/>
    </row>
    <row r="131" spans="2:12" x14ac:dyDescent="0.25">
      <c r="B131" s="12"/>
      <c r="C131" s="12"/>
      <c r="D131" s="8"/>
      <c r="E131" s="8">
        <v>4227</v>
      </c>
      <c r="F131" s="8" t="s">
        <v>131</v>
      </c>
      <c r="G131" s="76">
        <v>33016.730000000003</v>
      </c>
      <c r="H131" s="5"/>
      <c r="I131" s="6"/>
      <c r="J131" s="82"/>
      <c r="K131" s="54"/>
      <c r="L131" s="35"/>
    </row>
    <row r="132" spans="2:12" x14ac:dyDescent="0.25">
      <c r="B132" s="12"/>
      <c r="C132" s="12"/>
      <c r="D132" s="8"/>
      <c r="E132" s="8"/>
      <c r="F132" s="8"/>
      <c r="G132" s="76"/>
      <c r="H132" s="5"/>
      <c r="I132" s="6"/>
      <c r="J132" s="82"/>
      <c r="K132" s="54"/>
      <c r="L132" s="35"/>
    </row>
    <row r="133" spans="2:12" x14ac:dyDescent="0.25">
      <c r="B133" s="12"/>
      <c r="C133" s="12"/>
      <c r="D133" s="8">
        <v>424</v>
      </c>
      <c r="E133" s="8"/>
      <c r="F133" s="8" t="s">
        <v>132</v>
      </c>
      <c r="G133" s="76">
        <v>7963.37</v>
      </c>
      <c r="H133" s="5"/>
      <c r="I133" s="6"/>
      <c r="J133" s="82">
        <v>40960</v>
      </c>
      <c r="K133" s="54">
        <f t="shared" si="3"/>
        <v>514.35510342982934</v>
      </c>
      <c r="L133" s="35"/>
    </row>
    <row r="134" spans="2:12" x14ac:dyDescent="0.25">
      <c r="B134" s="12"/>
      <c r="C134" s="12"/>
      <c r="D134" s="8"/>
      <c r="E134" s="8">
        <v>4242</v>
      </c>
      <c r="F134" s="8" t="s">
        <v>133</v>
      </c>
      <c r="G134" s="76"/>
      <c r="H134" s="5"/>
      <c r="I134" s="6"/>
      <c r="J134" s="82">
        <v>5000</v>
      </c>
      <c r="K134" s="54"/>
      <c r="L134" s="35"/>
    </row>
    <row r="135" spans="2:12" x14ac:dyDescent="0.25">
      <c r="B135" s="12"/>
      <c r="C135" s="12"/>
      <c r="D135" s="8"/>
      <c r="E135" s="8">
        <v>4244</v>
      </c>
      <c r="F135" s="8" t="s">
        <v>134</v>
      </c>
      <c r="G135" s="76">
        <v>7963.37</v>
      </c>
      <c r="H135" s="5"/>
      <c r="I135" s="6"/>
      <c r="J135" s="82">
        <v>35960</v>
      </c>
      <c r="K135" s="54">
        <f t="shared" si="3"/>
        <v>451.56761521818021</v>
      </c>
      <c r="L135" s="35"/>
    </row>
    <row r="136" spans="2:12" x14ac:dyDescent="0.25">
      <c r="B136" s="12"/>
      <c r="C136" s="12"/>
      <c r="D136" s="8"/>
      <c r="E136" s="8"/>
      <c r="F136" s="8"/>
      <c r="G136" s="76"/>
      <c r="H136" s="5"/>
      <c r="I136" s="6"/>
      <c r="J136" s="82"/>
      <c r="K136" s="35"/>
      <c r="L136" s="35"/>
    </row>
    <row r="137" spans="2:12" x14ac:dyDescent="0.25">
      <c r="B137" s="12"/>
      <c r="C137" s="12">
        <v>45</v>
      </c>
      <c r="D137" s="8"/>
      <c r="E137" s="8"/>
      <c r="F137" s="8" t="s">
        <v>135</v>
      </c>
      <c r="G137" s="76">
        <v>1740.99</v>
      </c>
      <c r="H137" s="5">
        <v>11174</v>
      </c>
      <c r="I137" s="6">
        <v>0</v>
      </c>
      <c r="J137" s="82">
        <v>11281.25</v>
      </c>
      <c r="K137" s="54">
        <f t="shared" si="3"/>
        <v>647.97902342919838</v>
      </c>
      <c r="L137" s="54">
        <f>SUM(J137/H137*100)</f>
        <v>100.95981743332736</v>
      </c>
    </row>
    <row r="138" spans="2:12" x14ac:dyDescent="0.25">
      <c r="B138" s="12"/>
      <c r="C138" s="12"/>
      <c r="D138" s="8">
        <v>452</v>
      </c>
      <c r="E138" s="8"/>
      <c r="F138" s="8" t="s">
        <v>136</v>
      </c>
      <c r="G138" s="76">
        <v>1740.99</v>
      </c>
      <c r="H138" s="5"/>
      <c r="I138" s="6"/>
      <c r="J138" s="82">
        <v>11281.25</v>
      </c>
      <c r="K138" s="54">
        <f t="shared" si="3"/>
        <v>647.97902342919838</v>
      </c>
      <c r="L138" s="35"/>
    </row>
    <row r="139" spans="2:12" x14ac:dyDescent="0.25">
      <c r="B139" s="12"/>
      <c r="C139" s="12"/>
      <c r="D139" s="8"/>
      <c r="E139" s="8">
        <v>4521</v>
      </c>
      <c r="F139" s="8" t="s">
        <v>136</v>
      </c>
      <c r="G139" s="76">
        <v>1740.99</v>
      </c>
      <c r="H139" s="5"/>
      <c r="I139" s="6"/>
      <c r="J139" s="82">
        <v>11281.25</v>
      </c>
      <c r="K139" s="54">
        <f t="shared" si="3"/>
        <v>647.97902342919838</v>
      </c>
      <c r="L139" s="35"/>
    </row>
    <row r="140" spans="2:12" x14ac:dyDescent="0.25">
      <c r="B140" s="12"/>
      <c r="C140" s="12"/>
      <c r="D140" s="8"/>
      <c r="E140" s="8"/>
      <c r="F140" s="8"/>
      <c r="G140" s="76"/>
      <c r="H140" s="5"/>
      <c r="I140" s="6"/>
      <c r="J140" s="82"/>
      <c r="K140" s="35"/>
      <c r="L140" s="35"/>
    </row>
    <row r="141" spans="2:12" x14ac:dyDescent="0.25">
      <c r="G141" s="77"/>
      <c r="J141" s="77"/>
    </row>
    <row r="142" spans="2:12" x14ac:dyDescent="0.25">
      <c r="G142" s="77"/>
      <c r="J142" s="77"/>
    </row>
    <row r="143" spans="2:12" x14ac:dyDescent="0.25">
      <c r="G143" s="77"/>
      <c r="J143" s="77"/>
    </row>
    <row r="144" spans="2:12" x14ac:dyDescent="0.25">
      <c r="G144" s="77"/>
      <c r="J144" s="77"/>
    </row>
    <row r="145" spans="7:10" x14ac:dyDescent="0.25">
      <c r="G145" s="77"/>
      <c r="J145" s="77"/>
    </row>
    <row r="146" spans="7:10" x14ac:dyDescent="0.25">
      <c r="G146" s="77"/>
      <c r="J146" s="77"/>
    </row>
    <row r="147" spans="7:10" x14ac:dyDescent="0.25">
      <c r="G147" s="77"/>
      <c r="J147" s="77"/>
    </row>
    <row r="148" spans="7:10" x14ac:dyDescent="0.25">
      <c r="G148" s="77"/>
      <c r="J148" s="77"/>
    </row>
    <row r="149" spans="7:10" x14ac:dyDescent="0.25">
      <c r="G149" s="77"/>
      <c r="J149" s="77"/>
    </row>
    <row r="150" spans="7:10" x14ac:dyDescent="0.25">
      <c r="G150" s="77"/>
      <c r="J150" s="77"/>
    </row>
    <row r="151" spans="7:10" x14ac:dyDescent="0.25">
      <c r="G151" s="77"/>
      <c r="J151" s="77"/>
    </row>
    <row r="152" spans="7:10" x14ac:dyDescent="0.25">
      <c r="G152" s="77"/>
      <c r="J152" s="77"/>
    </row>
    <row r="153" spans="7:10" x14ac:dyDescent="0.25">
      <c r="G153" s="77"/>
      <c r="J153" s="77"/>
    </row>
    <row r="154" spans="7:10" x14ac:dyDescent="0.25">
      <c r="G154" s="77"/>
      <c r="J154" s="77"/>
    </row>
    <row r="155" spans="7:10" x14ac:dyDescent="0.25">
      <c r="G155" s="77"/>
      <c r="J155" s="77"/>
    </row>
    <row r="156" spans="7:10" x14ac:dyDescent="0.25">
      <c r="G156" s="77"/>
      <c r="J156" s="77"/>
    </row>
    <row r="157" spans="7:10" x14ac:dyDescent="0.25">
      <c r="G157" s="77"/>
      <c r="J157" s="77"/>
    </row>
    <row r="158" spans="7:10" x14ac:dyDescent="0.25">
      <c r="G158" s="77"/>
      <c r="J158" s="77"/>
    </row>
    <row r="159" spans="7:10" x14ac:dyDescent="0.25">
      <c r="G159" s="77"/>
      <c r="J159" s="77"/>
    </row>
    <row r="160" spans="7:10" x14ac:dyDescent="0.25">
      <c r="J160" s="77"/>
    </row>
    <row r="161" spans="10:10" x14ac:dyDescent="0.25">
      <c r="J161" s="77"/>
    </row>
    <row r="162" spans="10:10" x14ac:dyDescent="0.25">
      <c r="J162" s="77"/>
    </row>
    <row r="163" spans="10:10" x14ac:dyDescent="0.25">
      <c r="J163" s="77"/>
    </row>
    <row r="164" spans="10:10" x14ac:dyDescent="0.25">
      <c r="J164" s="77"/>
    </row>
    <row r="165" spans="10:10" x14ac:dyDescent="0.25">
      <c r="J165" s="77"/>
    </row>
    <row r="166" spans="10:10" x14ac:dyDescent="0.25">
      <c r="J166" s="77"/>
    </row>
    <row r="167" spans="10:10" x14ac:dyDescent="0.25">
      <c r="J167" s="77"/>
    </row>
    <row r="168" spans="10:10" x14ac:dyDescent="0.25">
      <c r="J168" s="77"/>
    </row>
    <row r="169" spans="10:10" x14ac:dyDescent="0.25">
      <c r="J169" s="77"/>
    </row>
    <row r="170" spans="10:10" x14ac:dyDescent="0.25">
      <c r="J170" s="77"/>
    </row>
    <row r="171" spans="10:10" x14ac:dyDescent="0.25">
      <c r="J171" s="77"/>
    </row>
  </sheetData>
  <mergeCells count="10">
    <mergeCell ref="B60:F60"/>
    <mergeCell ref="B59:F59"/>
    <mergeCell ref="B2:L2"/>
    <mergeCell ref="B4:L4"/>
    <mergeCell ref="B6:L6"/>
    <mergeCell ref="B47:F47"/>
    <mergeCell ref="B48:F48"/>
    <mergeCell ref="B53:F53"/>
    <mergeCell ref="B8:F8"/>
    <mergeCell ref="B9:F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7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  <col min="11" max="11" width="11.7109375" bestFit="1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2" t="s">
        <v>203</v>
      </c>
      <c r="C2" s="142"/>
      <c r="D2" s="142"/>
      <c r="E2" s="142"/>
      <c r="F2" s="142"/>
      <c r="G2" s="142"/>
      <c r="H2" s="14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8" t="s">
        <v>6</v>
      </c>
      <c r="C4" s="48" t="s">
        <v>63</v>
      </c>
      <c r="D4" s="48" t="s">
        <v>169</v>
      </c>
      <c r="E4" s="48" t="s">
        <v>46</v>
      </c>
      <c r="F4" s="48" t="s">
        <v>165</v>
      </c>
      <c r="G4" s="48" t="s">
        <v>16</v>
      </c>
      <c r="H4" s="48" t="s">
        <v>47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17</v>
      </c>
      <c r="H5" s="48" t="s">
        <v>170</v>
      </c>
    </row>
    <row r="6" spans="2:8" x14ac:dyDescent="0.25">
      <c r="B6" s="7" t="s">
        <v>37</v>
      </c>
      <c r="C6" s="76">
        <f>SUM(C7+C10+C15)</f>
        <v>1784819.5000000002</v>
      </c>
      <c r="D6" s="5">
        <f>SUM(D7+D10+D15)</f>
        <v>2169793</v>
      </c>
      <c r="E6" s="6">
        <v>0</v>
      </c>
      <c r="F6" s="82">
        <f>SUM(F7+F10+F15)</f>
        <v>2054757.54</v>
      </c>
      <c r="G6" s="54">
        <f>SUM(F6/C6*100)</f>
        <v>115.12410862835148</v>
      </c>
      <c r="H6" s="54">
        <f>SUM(F6/D6*100)</f>
        <v>94.698320991910293</v>
      </c>
    </row>
    <row r="7" spans="2:8" x14ac:dyDescent="0.25">
      <c r="B7" s="28" t="s">
        <v>35</v>
      </c>
      <c r="C7" s="79">
        <v>1586703.04</v>
      </c>
      <c r="D7" s="5">
        <v>2042477</v>
      </c>
      <c r="E7" s="5">
        <v>0</v>
      </c>
      <c r="F7" s="140">
        <v>1926774.73</v>
      </c>
      <c r="G7" s="54">
        <f t="shared" ref="G7:G8" si="0">SUM(F7/C7*100)</f>
        <v>121.43259837707249</v>
      </c>
      <c r="H7" s="54">
        <f t="shared" ref="H7:H8" si="1">SUM(F7/D7*100)</f>
        <v>94.335198389014906</v>
      </c>
    </row>
    <row r="8" spans="2:8" x14ac:dyDescent="0.25">
      <c r="B8" s="9" t="s">
        <v>137</v>
      </c>
      <c r="C8" s="79">
        <v>1586703.04</v>
      </c>
      <c r="D8" s="5">
        <v>2042477</v>
      </c>
      <c r="E8" s="5">
        <v>0</v>
      </c>
      <c r="F8" s="140">
        <v>1926774.73</v>
      </c>
      <c r="G8" s="54">
        <f t="shared" si="0"/>
        <v>121.43259837707249</v>
      </c>
      <c r="H8" s="54">
        <f t="shared" si="1"/>
        <v>94.335198389014906</v>
      </c>
    </row>
    <row r="9" spans="2:8" x14ac:dyDescent="0.25">
      <c r="B9" s="12"/>
      <c r="C9" s="79"/>
      <c r="D9" s="5"/>
      <c r="E9" s="5"/>
      <c r="F9" s="140"/>
      <c r="G9" s="35"/>
      <c r="H9" s="54"/>
    </row>
    <row r="10" spans="2:8" x14ac:dyDescent="0.25">
      <c r="B10" s="7" t="s">
        <v>138</v>
      </c>
      <c r="C10" s="79">
        <v>175753.09</v>
      </c>
      <c r="D10" s="6">
        <f>SUM(D11)</f>
        <v>87853</v>
      </c>
      <c r="E10" s="6">
        <v>0</v>
      </c>
      <c r="F10" s="140">
        <f>SUM(F11)</f>
        <v>95165.31</v>
      </c>
      <c r="G10" s="54">
        <f t="shared" ref="G10:G11" si="2">SUM(F10/C10*100)</f>
        <v>54.147161793855233</v>
      </c>
      <c r="H10" s="54">
        <f t="shared" ref="H10:H11" si="3">SUM(F10/D10*100)</f>
        <v>108.32334695457185</v>
      </c>
    </row>
    <row r="11" spans="2:8" x14ac:dyDescent="0.25">
      <c r="B11" s="37" t="s">
        <v>140</v>
      </c>
      <c r="C11" s="79">
        <v>175753.09</v>
      </c>
      <c r="D11" s="6">
        <v>87853</v>
      </c>
      <c r="E11" s="6">
        <v>0</v>
      </c>
      <c r="F11" s="140">
        <v>95165.31</v>
      </c>
      <c r="G11" s="54">
        <f t="shared" si="2"/>
        <v>54.147161793855233</v>
      </c>
      <c r="H11" s="54">
        <f t="shared" si="3"/>
        <v>108.32334695457185</v>
      </c>
    </row>
    <row r="12" spans="2:8" x14ac:dyDescent="0.25">
      <c r="B12" s="37"/>
      <c r="C12" s="79"/>
      <c r="D12" s="6"/>
      <c r="E12" s="6"/>
      <c r="F12" s="82"/>
      <c r="G12" s="35"/>
      <c r="H12" s="54"/>
    </row>
    <row r="13" spans="2:8" x14ac:dyDescent="0.25">
      <c r="B13" s="37"/>
      <c r="C13" s="79"/>
      <c r="D13" s="6"/>
      <c r="E13" s="6"/>
      <c r="F13" s="82"/>
      <c r="G13" s="35"/>
      <c r="H13" s="54"/>
    </row>
    <row r="14" spans="2:8" x14ac:dyDescent="0.25">
      <c r="B14" s="7"/>
      <c r="C14" s="79"/>
      <c r="D14" s="5"/>
      <c r="E14" s="6"/>
      <c r="F14" s="82"/>
      <c r="G14" s="35"/>
      <c r="H14" s="54"/>
    </row>
    <row r="15" spans="2:8" x14ac:dyDescent="0.25">
      <c r="B15" s="7" t="s">
        <v>139</v>
      </c>
      <c r="C15" s="79">
        <v>22363.37</v>
      </c>
      <c r="D15" s="5">
        <v>39463</v>
      </c>
      <c r="E15" s="6">
        <v>0</v>
      </c>
      <c r="F15" s="82">
        <v>32817.5</v>
      </c>
      <c r="G15" s="54">
        <f>SUM(F15/C15*100)</f>
        <v>146.7466665354998</v>
      </c>
      <c r="H15" s="54">
        <f>SUM(F15/D15*100)</f>
        <v>83.16017535412918</v>
      </c>
    </row>
    <row r="16" spans="2:8" ht="25.5" x14ac:dyDescent="0.25">
      <c r="B16" s="37" t="s">
        <v>142</v>
      </c>
      <c r="C16" s="79">
        <v>22363.37</v>
      </c>
      <c r="D16" s="5">
        <v>39463</v>
      </c>
      <c r="E16" s="6">
        <v>0</v>
      </c>
      <c r="F16" s="82">
        <v>32817.5</v>
      </c>
      <c r="G16" s="54">
        <f>SUM(F16/C16*100)</f>
        <v>146.7466665354998</v>
      </c>
      <c r="H16" s="54">
        <f>SUM(F16/D16*100)</f>
        <v>83.16017535412918</v>
      </c>
    </row>
    <row r="17" spans="2:11" x14ac:dyDescent="0.25">
      <c r="B17" s="37"/>
      <c r="C17" s="79"/>
      <c r="D17" s="5"/>
      <c r="E17" s="6"/>
      <c r="F17" s="82"/>
      <c r="G17" s="35"/>
      <c r="H17" s="35"/>
    </row>
    <row r="18" spans="2:11" x14ac:dyDescent="0.25">
      <c r="B18" s="37"/>
      <c r="C18" s="79"/>
      <c r="D18" s="5"/>
      <c r="E18" s="6"/>
      <c r="F18" s="82"/>
      <c r="G18" s="35"/>
      <c r="H18" s="35"/>
    </row>
    <row r="19" spans="2:11" x14ac:dyDescent="0.25">
      <c r="B19" s="37"/>
      <c r="C19" s="79"/>
      <c r="D19" s="5"/>
      <c r="E19" s="6"/>
      <c r="F19" s="82"/>
      <c r="G19" s="35"/>
      <c r="H19" s="35"/>
    </row>
    <row r="20" spans="2:11" x14ac:dyDescent="0.25">
      <c r="B20" s="37"/>
      <c r="C20" s="79"/>
      <c r="D20" s="5"/>
      <c r="E20" s="6"/>
      <c r="F20" s="82"/>
      <c r="G20" s="35"/>
      <c r="H20" s="35"/>
    </row>
    <row r="21" spans="2:11" ht="15.75" customHeight="1" x14ac:dyDescent="0.25">
      <c r="B21" s="7" t="s">
        <v>36</v>
      </c>
      <c r="C21" s="79">
        <f>SUM(C22+C25+C30)</f>
        <v>1745822.5999999999</v>
      </c>
      <c r="D21" s="5">
        <f>SUM(D22+D25+D30)</f>
        <v>2230930</v>
      </c>
      <c r="E21" s="6">
        <v>0</v>
      </c>
      <c r="F21" s="82">
        <f>SUM(F22+F25+F30)</f>
        <v>2073007.94</v>
      </c>
      <c r="G21" s="54">
        <f t="shared" ref="G21:G23" si="4">SUM(F21/C21*100)</f>
        <v>118.74104161556851</v>
      </c>
      <c r="H21" s="54">
        <f t="shared" ref="H21:H23" si="5">SUM(F21/D21*100)</f>
        <v>92.921245399900485</v>
      </c>
    </row>
    <row r="22" spans="2:11" ht="15.75" customHeight="1" x14ac:dyDescent="0.25">
      <c r="B22" s="28" t="s">
        <v>35</v>
      </c>
      <c r="C22" s="79">
        <v>1586703.04</v>
      </c>
      <c r="D22" s="5">
        <v>2042477</v>
      </c>
      <c r="E22" s="5">
        <v>0</v>
      </c>
      <c r="F22" s="82">
        <v>1926774.73</v>
      </c>
      <c r="G22" s="54">
        <f t="shared" si="4"/>
        <v>121.43259837707249</v>
      </c>
      <c r="H22" s="54">
        <f t="shared" si="5"/>
        <v>94.335198389014906</v>
      </c>
    </row>
    <row r="23" spans="2:11" x14ac:dyDescent="0.25">
      <c r="B23" s="9" t="s">
        <v>137</v>
      </c>
      <c r="C23" s="79">
        <v>1586703.04</v>
      </c>
      <c r="D23" s="5">
        <v>2042477</v>
      </c>
      <c r="E23" s="5">
        <v>0</v>
      </c>
      <c r="F23" s="82">
        <v>1926774.73</v>
      </c>
      <c r="G23" s="54">
        <f t="shared" si="4"/>
        <v>121.43259837707249</v>
      </c>
      <c r="H23" s="54">
        <f t="shared" si="5"/>
        <v>94.335198389014906</v>
      </c>
    </row>
    <row r="24" spans="2:11" x14ac:dyDescent="0.25">
      <c r="B24" s="12"/>
      <c r="C24" s="79"/>
      <c r="D24" s="5"/>
      <c r="E24" s="5"/>
      <c r="F24" s="82"/>
      <c r="G24" s="35"/>
      <c r="H24" s="35"/>
    </row>
    <row r="25" spans="2:11" x14ac:dyDescent="0.25">
      <c r="B25" s="7" t="s">
        <v>138</v>
      </c>
      <c r="C25" s="79">
        <f>SUM(C26:C27)</f>
        <v>137286.15</v>
      </c>
      <c r="D25" s="5">
        <f>SUM(D26:D27)</f>
        <v>148990</v>
      </c>
      <c r="E25" s="5">
        <v>0</v>
      </c>
      <c r="F25" s="140">
        <f>SUM(F26:F27)</f>
        <v>123417.19</v>
      </c>
      <c r="G25" s="54">
        <f t="shared" ref="G25:G26" si="6">SUM(F25/C25*100)</f>
        <v>89.897771916540748</v>
      </c>
      <c r="H25" s="54">
        <f t="shared" ref="H25:H26" si="7">SUM(F25/D25*100)</f>
        <v>82.835888314651996</v>
      </c>
    </row>
    <row r="26" spans="2:11" x14ac:dyDescent="0.25">
      <c r="B26" s="37" t="s">
        <v>140</v>
      </c>
      <c r="C26" s="79">
        <v>113159.63</v>
      </c>
      <c r="D26" s="5">
        <v>87853</v>
      </c>
      <c r="E26" s="6">
        <v>0</v>
      </c>
      <c r="F26" s="140">
        <v>62279.39</v>
      </c>
      <c r="G26" s="54">
        <f t="shared" si="6"/>
        <v>55.036756482855232</v>
      </c>
      <c r="H26" s="54">
        <f t="shared" si="7"/>
        <v>70.890453370971969</v>
      </c>
      <c r="K26" s="77"/>
    </row>
    <row r="27" spans="2:11" ht="45" x14ac:dyDescent="0.25">
      <c r="B27" s="55" t="s">
        <v>141</v>
      </c>
      <c r="C27" s="79">
        <v>24126.52</v>
      </c>
      <c r="D27" s="5">
        <v>61137</v>
      </c>
      <c r="E27" s="6">
        <v>0</v>
      </c>
      <c r="F27" s="140">
        <v>61137.8</v>
      </c>
      <c r="G27" s="54"/>
      <c r="H27" s="54">
        <f>SUM(F27/D27*100)</f>
        <v>100.00130853656542</v>
      </c>
    </row>
    <row r="28" spans="2:11" x14ac:dyDescent="0.25">
      <c r="B28" s="37"/>
      <c r="C28" s="76"/>
      <c r="D28" s="5"/>
      <c r="E28" s="6"/>
      <c r="F28" s="140"/>
      <c r="G28" s="35"/>
      <c r="H28" s="35"/>
    </row>
    <row r="29" spans="2:11" x14ac:dyDescent="0.25">
      <c r="B29" s="7"/>
      <c r="C29" s="76"/>
      <c r="D29" s="5"/>
      <c r="E29" s="6"/>
      <c r="F29" s="140"/>
      <c r="G29" s="35"/>
      <c r="H29" s="35"/>
    </row>
    <row r="30" spans="2:11" x14ac:dyDescent="0.25">
      <c r="B30" s="7" t="s">
        <v>139</v>
      </c>
      <c r="C30" s="82">
        <v>21833.41</v>
      </c>
      <c r="D30" s="35">
        <v>39463</v>
      </c>
      <c r="E30" s="35">
        <v>0</v>
      </c>
      <c r="F30" s="140">
        <v>22816.02</v>
      </c>
      <c r="G30" s="54">
        <f t="shared" ref="G30:G31" si="8">SUM(F30/C30*100)</f>
        <v>104.50048801355354</v>
      </c>
      <c r="H30" s="54">
        <f>SUM(F30/D30*100)</f>
        <v>57.816232927045583</v>
      </c>
    </row>
    <row r="31" spans="2:11" ht="25.5" x14ac:dyDescent="0.25">
      <c r="B31" s="37" t="s">
        <v>142</v>
      </c>
      <c r="C31" s="82">
        <v>21833.41</v>
      </c>
      <c r="D31" s="35">
        <v>39463</v>
      </c>
      <c r="E31" s="35">
        <v>0</v>
      </c>
      <c r="F31" s="140">
        <v>22816.02</v>
      </c>
      <c r="G31" s="54">
        <f t="shared" si="8"/>
        <v>104.50048801355354</v>
      </c>
      <c r="H31" s="54">
        <f>SUM(F31/D31*100)</f>
        <v>57.816232927045583</v>
      </c>
    </row>
    <row r="32" spans="2:11" x14ac:dyDescent="0.25">
      <c r="B32" s="55"/>
      <c r="C32" s="35"/>
      <c r="D32" s="35"/>
      <c r="E32" s="35"/>
      <c r="F32" s="35"/>
      <c r="G32" s="35"/>
      <c r="H32" s="35"/>
    </row>
    <row r="33" spans="2:8" x14ac:dyDescent="0.25">
      <c r="B33" s="35"/>
      <c r="C33" s="35"/>
      <c r="D33" s="35"/>
      <c r="E33" s="35"/>
      <c r="F33" s="35"/>
      <c r="G33" s="35"/>
      <c r="H33" s="35"/>
    </row>
    <row r="34" spans="2:8" ht="27" customHeight="1" x14ac:dyDescent="0.25">
      <c r="B34" s="174" t="s">
        <v>196</v>
      </c>
      <c r="C34" s="175"/>
      <c r="D34" s="175"/>
      <c r="E34" s="175"/>
      <c r="F34" s="175"/>
      <c r="G34" s="175"/>
      <c r="H34" s="176"/>
    </row>
    <row r="35" spans="2:8" x14ac:dyDescent="0.25">
      <c r="B35" s="35" t="s">
        <v>195</v>
      </c>
      <c r="C35" s="76">
        <v>24126.52</v>
      </c>
      <c r="D35" s="6">
        <v>61137</v>
      </c>
      <c r="E35" s="6">
        <v>0</v>
      </c>
      <c r="F35" s="82">
        <v>61137.8</v>
      </c>
      <c r="G35" s="54">
        <f t="shared" ref="G35:G36" si="9">SUM(F35/C35*100)</f>
        <v>253.40496681659852</v>
      </c>
      <c r="H35" s="54">
        <f>SUM(F35/D35*100)</f>
        <v>100.00130853656542</v>
      </c>
    </row>
    <row r="36" spans="2:8" x14ac:dyDescent="0.25">
      <c r="B36" s="55" t="s">
        <v>197</v>
      </c>
      <c r="C36" s="76">
        <v>24126.52</v>
      </c>
      <c r="D36" s="6">
        <v>61137</v>
      </c>
      <c r="E36" s="6">
        <v>0</v>
      </c>
      <c r="F36" s="82">
        <v>61137.8</v>
      </c>
      <c r="G36" s="54">
        <f t="shared" si="9"/>
        <v>253.40496681659852</v>
      </c>
      <c r="H36" s="54">
        <f>SUM(F36/D36*100)</f>
        <v>100.00130853656542</v>
      </c>
    </row>
    <row r="37" spans="2:8" x14ac:dyDescent="0.25">
      <c r="B37" s="35"/>
      <c r="C37" s="35"/>
      <c r="D37" s="35"/>
      <c r="E37" s="35"/>
      <c r="F37" s="35"/>
      <c r="G37" s="35"/>
      <c r="H37" s="35"/>
    </row>
  </sheetData>
  <mergeCells count="2">
    <mergeCell ref="B2:H2"/>
    <mergeCell ref="B34:H34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D15" sqref="D15"/>
    </sheetView>
  </sheetViews>
  <sheetFormatPr defaultRowHeight="15" x14ac:dyDescent="0.25"/>
  <cols>
    <col min="2" max="2" width="37.7109375" customWidth="1"/>
    <col min="3" max="3" width="19.28515625" customWidth="1"/>
    <col min="4" max="4" width="22.85546875" customWidth="1"/>
    <col min="5" max="5" width="17.5703125" customWidth="1"/>
    <col min="6" max="6" width="19" customWidth="1"/>
    <col min="7" max="8" width="12.2851562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2" t="s">
        <v>204</v>
      </c>
      <c r="C2" s="142"/>
      <c r="D2" s="142"/>
      <c r="E2" s="142"/>
      <c r="F2" s="142"/>
      <c r="G2" s="142"/>
      <c r="H2" s="14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8" t="s">
        <v>6</v>
      </c>
      <c r="C4" s="48" t="s">
        <v>145</v>
      </c>
      <c r="D4" s="48" t="s">
        <v>48</v>
      </c>
      <c r="E4" s="48" t="s">
        <v>46</v>
      </c>
      <c r="F4" s="48" t="s">
        <v>146</v>
      </c>
      <c r="G4" s="48" t="s">
        <v>16</v>
      </c>
      <c r="H4" s="48" t="s">
        <v>47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17</v>
      </c>
      <c r="H5" s="48" t="s">
        <v>170</v>
      </c>
    </row>
    <row r="6" spans="2:8" ht="15.75" customHeight="1" x14ac:dyDescent="0.25">
      <c r="B6" s="7" t="s">
        <v>36</v>
      </c>
      <c r="C6" s="76">
        <v>1745822.6</v>
      </c>
      <c r="D6" s="5">
        <v>2230930</v>
      </c>
      <c r="E6" s="6">
        <v>0</v>
      </c>
      <c r="F6" s="82">
        <v>2073007.94</v>
      </c>
      <c r="G6" s="54">
        <f>SUM(F6/C6*100)</f>
        <v>118.74104161556849</v>
      </c>
      <c r="H6" s="54">
        <f>SUM(F6/D6*100)</f>
        <v>92.921245399900485</v>
      </c>
    </row>
    <row r="7" spans="2:8" ht="15.75" customHeight="1" x14ac:dyDescent="0.25">
      <c r="B7" s="7" t="s">
        <v>143</v>
      </c>
      <c r="C7" s="76">
        <v>1745822.6</v>
      </c>
      <c r="D7" s="5">
        <v>2230930</v>
      </c>
      <c r="E7" s="6">
        <v>0</v>
      </c>
      <c r="F7" s="82">
        <v>2073007.94</v>
      </c>
      <c r="G7" s="54">
        <f t="shared" ref="G7:G8" si="0">SUM(F7/C7*100)</f>
        <v>118.74104161556849</v>
      </c>
      <c r="H7" s="54">
        <f>SUM(F7/D7*100)</f>
        <v>92.921245399900485</v>
      </c>
    </row>
    <row r="8" spans="2:8" ht="25.5" x14ac:dyDescent="0.25">
      <c r="B8" s="14" t="s">
        <v>144</v>
      </c>
      <c r="C8" s="76">
        <v>1745822.6</v>
      </c>
      <c r="D8" s="5">
        <v>2230930</v>
      </c>
      <c r="E8" s="6">
        <v>0</v>
      </c>
      <c r="F8" s="82">
        <v>2073007.94</v>
      </c>
      <c r="G8" s="54">
        <f t="shared" si="0"/>
        <v>118.74104161556849</v>
      </c>
      <c r="H8" s="54">
        <f>SUM(F8/D8*100)</f>
        <v>92.921245399900485</v>
      </c>
    </row>
    <row r="9" spans="2:8" x14ac:dyDescent="0.25">
      <c r="B9" s="40"/>
      <c r="C9" s="5"/>
      <c r="D9" s="5"/>
      <c r="E9" s="5"/>
      <c r="F9" s="35"/>
      <c r="G9" s="35"/>
      <c r="H9" s="35"/>
    </row>
    <row r="10" spans="2:8" x14ac:dyDescent="0.25">
      <c r="B10" s="12"/>
      <c r="C10" s="5"/>
      <c r="D10" s="5"/>
      <c r="E10" s="6"/>
      <c r="F10" s="35"/>
      <c r="G10" s="35"/>
      <c r="H10" s="35"/>
    </row>
  </sheetData>
  <mergeCells count="1">
    <mergeCell ref="B2:H2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topLeftCell="A6" workbookViewId="0">
      <selection activeCell="K12" sqref="K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142" t="s">
        <v>62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2" ht="15.75" customHeight="1" x14ac:dyDescent="0.25">
      <c r="B3" s="142" t="s">
        <v>38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168" t="s">
        <v>6</v>
      </c>
      <c r="C5" s="169"/>
      <c r="D5" s="169"/>
      <c r="E5" s="169"/>
      <c r="F5" s="170"/>
      <c r="G5" s="48" t="s">
        <v>145</v>
      </c>
      <c r="H5" s="48" t="s">
        <v>169</v>
      </c>
      <c r="I5" s="48" t="s">
        <v>172</v>
      </c>
      <c r="J5" s="48" t="s">
        <v>146</v>
      </c>
      <c r="K5" s="48" t="s">
        <v>16</v>
      </c>
      <c r="L5" s="48" t="s">
        <v>47</v>
      </c>
    </row>
    <row r="6" spans="2:12" x14ac:dyDescent="0.25">
      <c r="B6" s="168">
        <v>1</v>
      </c>
      <c r="C6" s="169"/>
      <c r="D6" s="169"/>
      <c r="E6" s="169"/>
      <c r="F6" s="170"/>
      <c r="G6" s="50">
        <v>2</v>
      </c>
      <c r="H6" s="50">
        <v>3</v>
      </c>
      <c r="I6" s="50">
        <v>4</v>
      </c>
      <c r="J6" s="50">
        <v>5</v>
      </c>
      <c r="K6" s="50" t="s">
        <v>17</v>
      </c>
      <c r="L6" s="50" t="s">
        <v>170</v>
      </c>
    </row>
    <row r="7" spans="2:12" ht="25.5" x14ac:dyDescent="0.25">
      <c r="B7" s="7">
        <v>8</v>
      </c>
      <c r="C7" s="7"/>
      <c r="D7" s="7"/>
      <c r="E7" s="7"/>
      <c r="F7" s="7" t="s">
        <v>8</v>
      </c>
      <c r="G7" s="5">
        <v>0</v>
      </c>
      <c r="H7" s="5">
        <v>0</v>
      </c>
      <c r="I7" s="5">
        <v>0</v>
      </c>
      <c r="J7" s="35">
        <v>0</v>
      </c>
      <c r="K7" s="35"/>
      <c r="L7" s="35"/>
    </row>
    <row r="8" spans="2:12" x14ac:dyDescent="0.25">
      <c r="B8" s="7"/>
      <c r="C8" s="12">
        <v>84</v>
      </c>
      <c r="D8" s="12"/>
      <c r="E8" s="12"/>
      <c r="F8" s="12" t="s">
        <v>13</v>
      </c>
      <c r="G8" s="5"/>
      <c r="H8" s="5"/>
      <c r="I8" s="5"/>
      <c r="J8" s="35"/>
      <c r="K8" s="35"/>
      <c r="L8" s="35"/>
    </row>
    <row r="9" spans="2:12" ht="51" x14ac:dyDescent="0.25">
      <c r="B9" s="8"/>
      <c r="C9" s="8"/>
      <c r="D9" s="8">
        <v>841</v>
      </c>
      <c r="E9" s="8"/>
      <c r="F9" s="36" t="s">
        <v>39</v>
      </c>
      <c r="G9" s="5"/>
      <c r="H9" s="5"/>
      <c r="I9" s="5"/>
      <c r="J9" s="35"/>
      <c r="K9" s="35"/>
      <c r="L9" s="35"/>
    </row>
    <row r="10" spans="2:12" ht="25.5" x14ac:dyDescent="0.25">
      <c r="B10" s="8"/>
      <c r="C10" s="8"/>
      <c r="D10" s="8"/>
      <c r="E10" s="8">
        <v>8413</v>
      </c>
      <c r="F10" s="36" t="s">
        <v>40</v>
      </c>
      <c r="G10" s="5"/>
      <c r="H10" s="5"/>
      <c r="I10" s="5"/>
      <c r="J10" s="35"/>
      <c r="K10" s="35"/>
      <c r="L10" s="35"/>
    </row>
    <row r="11" spans="2:12" x14ac:dyDescent="0.25">
      <c r="B11" s="8"/>
      <c r="C11" s="8"/>
      <c r="D11" s="8"/>
      <c r="E11" s="9" t="s">
        <v>21</v>
      </c>
      <c r="F11" s="14"/>
      <c r="G11" s="5"/>
      <c r="H11" s="5"/>
      <c r="I11" s="5"/>
      <c r="J11" s="35"/>
      <c r="K11" s="35"/>
      <c r="L11" s="35"/>
    </row>
    <row r="12" spans="2:12" ht="25.5" x14ac:dyDescent="0.25">
      <c r="B12" s="10">
        <v>5</v>
      </c>
      <c r="C12" s="11"/>
      <c r="D12" s="11"/>
      <c r="E12" s="11"/>
      <c r="F12" s="28" t="s">
        <v>9</v>
      </c>
      <c r="G12" s="5">
        <v>0</v>
      </c>
      <c r="H12" s="5">
        <v>0</v>
      </c>
      <c r="I12" s="5">
        <v>0</v>
      </c>
      <c r="J12" s="35">
        <v>0</v>
      </c>
      <c r="K12" s="35"/>
      <c r="L12" s="35"/>
    </row>
    <row r="13" spans="2:12" ht="25.5" x14ac:dyDescent="0.25">
      <c r="B13" s="12"/>
      <c r="C13" s="12">
        <v>54</v>
      </c>
      <c r="D13" s="12"/>
      <c r="E13" s="12"/>
      <c r="F13" s="29" t="s">
        <v>14</v>
      </c>
      <c r="G13" s="5"/>
      <c r="H13" s="5"/>
      <c r="I13" s="6"/>
      <c r="J13" s="35"/>
      <c r="K13" s="35"/>
      <c r="L13" s="35"/>
    </row>
    <row r="14" spans="2:12" ht="63.75" x14ac:dyDescent="0.25">
      <c r="B14" s="12"/>
      <c r="C14" s="12"/>
      <c r="D14" s="12">
        <v>541</v>
      </c>
      <c r="E14" s="36"/>
      <c r="F14" s="36" t="s">
        <v>41</v>
      </c>
      <c r="G14" s="5"/>
      <c r="H14" s="5"/>
      <c r="I14" s="6"/>
      <c r="J14" s="35"/>
      <c r="K14" s="35"/>
      <c r="L14" s="35"/>
    </row>
    <row r="15" spans="2:12" ht="38.25" x14ac:dyDescent="0.25">
      <c r="B15" s="12"/>
      <c r="C15" s="12"/>
      <c r="D15" s="12"/>
      <c r="E15" s="36">
        <v>5413</v>
      </c>
      <c r="F15" s="36" t="s">
        <v>42</v>
      </c>
      <c r="G15" s="5"/>
      <c r="H15" s="5"/>
      <c r="I15" s="6"/>
      <c r="J15" s="35"/>
      <c r="K15" s="35"/>
      <c r="L15" s="35"/>
    </row>
    <row r="16" spans="2:12" x14ac:dyDescent="0.25">
      <c r="B16" s="13" t="s">
        <v>15</v>
      </c>
      <c r="C16" s="11"/>
      <c r="D16" s="11"/>
      <c r="E16" s="11"/>
      <c r="F16" s="28" t="s">
        <v>21</v>
      </c>
      <c r="G16" s="5"/>
      <c r="H16" s="5"/>
      <c r="I16" s="5"/>
      <c r="J16" s="35"/>
      <c r="K16" s="35"/>
      <c r="L16" s="35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topLeftCell="A3" workbookViewId="0">
      <selection activeCell="C24" sqref="C24:F2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2" t="s">
        <v>43</v>
      </c>
      <c r="C2" s="142"/>
      <c r="D2" s="142"/>
      <c r="E2" s="142"/>
      <c r="F2" s="142"/>
      <c r="G2" s="142"/>
      <c r="H2" s="14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8" t="s">
        <v>6</v>
      </c>
      <c r="C4" s="48" t="s">
        <v>145</v>
      </c>
      <c r="D4" s="48" t="s">
        <v>169</v>
      </c>
      <c r="E4" s="48" t="s">
        <v>172</v>
      </c>
      <c r="F4" s="48" t="s">
        <v>146</v>
      </c>
      <c r="G4" s="48" t="s">
        <v>16</v>
      </c>
      <c r="H4" s="48" t="s">
        <v>47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17</v>
      </c>
      <c r="H5" s="48" t="s">
        <v>170</v>
      </c>
    </row>
    <row r="6" spans="2:8" x14ac:dyDescent="0.25">
      <c r="B6" s="7" t="s">
        <v>44</v>
      </c>
      <c r="C6" s="5">
        <v>0</v>
      </c>
      <c r="D6" s="5">
        <v>0</v>
      </c>
      <c r="E6" s="6">
        <v>0</v>
      </c>
      <c r="F6" s="35">
        <v>0</v>
      </c>
      <c r="G6" s="35"/>
      <c r="H6" s="35"/>
    </row>
    <row r="7" spans="2:8" x14ac:dyDescent="0.25">
      <c r="B7" s="7" t="s">
        <v>35</v>
      </c>
      <c r="C7" s="5">
        <v>0</v>
      </c>
      <c r="D7" s="5">
        <v>0</v>
      </c>
      <c r="E7" s="6">
        <v>0</v>
      </c>
      <c r="F7" s="35">
        <v>0</v>
      </c>
      <c r="G7" s="35"/>
      <c r="H7" s="35"/>
    </row>
    <row r="8" spans="2:8" x14ac:dyDescent="0.25">
      <c r="B8" s="39" t="s">
        <v>34</v>
      </c>
      <c r="C8" s="5"/>
      <c r="D8" s="5"/>
      <c r="E8" s="5"/>
      <c r="F8" s="35"/>
      <c r="G8" s="35"/>
      <c r="H8" s="35"/>
    </row>
    <row r="9" spans="2:8" x14ac:dyDescent="0.25">
      <c r="B9" s="38" t="s">
        <v>33</v>
      </c>
      <c r="C9" s="5"/>
      <c r="D9" s="5"/>
      <c r="E9" s="5"/>
      <c r="F9" s="35"/>
      <c r="G9" s="35"/>
      <c r="H9" s="35"/>
    </row>
    <row r="10" spans="2:8" x14ac:dyDescent="0.25">
      <c r="B10" s="38" t="s">
        <v>21</v>
      </c>
      <c r="C10" s="5"/>
      <c r="D10" s="5"/>
      <c r="E10" s="5"/>
      <c r="F10" s="35"/>
      <c r="G10" s="35"/>
      <c r="H10" s="35"/>
    </row>
    <row r="11" spans="2:8" x14ac:dyDescent="0.25">
      <c r="B11" s="7" t="s">
        <v>32</v>
      </c>
      <c r="C11" s="5">
        <v>0</v>
      </c>
      <c r="D11" s="5">
        <v>0</v>
      </c>
      <c r="E11" s="6">
        <v>0</v>
      </c>
      <c r="F11" s="35">
        <v>0</v>
      </c>
      <c r="G11" s="35"/>
      <c r="H11" s="35"/>
    </row>
    <row r="12" spans="2:8" x14ac:dyDescent="0.25">
      <c r="B12" s="37" t="s">
        <v>31</v>
      </c>
      <c r="C12" s="5"/>
      <c r="D12" s="5"/>
      <c r="E12" s="6"/>
      <c r="F12" s="35"/>
      <c r="G12" s="35"/>
      <c r="H12" s="35"/>
    </row>
    <row r="13" spans="2:8" x14ac:dyDescent="0.25">
      <c r="B13" s="7" t="s">
        <v>30</v>
      </c>
      <c r="C13" s="5">
        <v>0</v>
      </c>
      <c r="D13" s="5">
        <v>0</v>
      </c>
      <c r="E13" s="6">
        <v>0</v>
      </c>
      <c r="F13" s="35">
        <v>0</v>
      </c>
      <c r="G13" s="35"/>
      <c r="H13" s="35"/>
    </row>
    <row r="14" spans="2:8" x14ac:dyDescent="0.25">
      <c r="B14" s="37" t="s">
        <v>29</v>
      </c>
      <c r="C14" s="5"/>
      <c r="D14" s="5"/>
      <c r="E14" s="6"/>
      <c r="F14" s="35"/>
      <c r="G14" s="35"/>
      <c r="H14" s="35"/>
    </row>
    <row r="15" spans="2:8" x14ac:dyDescent="0.25">
      <c r="B15" s="12" t="s">
        <v>15</v>
      </c>
      <c r="C15" s="5"/>
      <c r="D15" s="5"/>
      <c r="E15" s="6"/>
      <c r="F15" s="35"/>
      <c r="G15" s="35"/>
      <c r="H15" s="35"/>
    </row>
    <row r="16" spans="2:8" x14ac:dyDescent="0.25">
      <c r="B16" s="37"/>
      <c r="C16" s="5"/>
      <c r="D16" s="5"/>
      <c r="E16" s="6"/>
      <c r="F16" s="35"/>
      <c r="G16" s="35"/>
      <c r="H16" s="35"/>
    </row>
    <row r="17" spans="2:8" ht="15.75" customHeight="1" x14ac:dyDescent="0.25">
      <c r="B17" s="7" t="s">
        <v>45</v>
      </c>
      <c r="C17" s="5">
        <v>0</v>
      </c>
      <c r="D17" s="5">
        <v>0</v>
      </c>
      <c r="E17" s="6">
        <v>0</v>
      </c>
      <c r="F17" s="35">
        <v>0</v>
      </c>
      <c r="G17" s="35"/>
      <c r="H17" s="35"/>
    </row>
    <row r="18" spans="2:8" ht="15.75" customHeight="1" x14ac:dyDescent="0.25">
      <c r="B18" s="7" t="s">
        <v>35</v>
      </c>
      <c r="C18" s="5">
        <v>0</v>
      </c>
      <c r="D18" s="5">
        <v>0</v>
      </c>
      <c r="E18" s="6">
        <v>0</v>
      </c>
      <c r="F18" s="35">
        <v>0</v>
      </c>
      <c r="G18" s="35"/>
      <c r="H18" s="35"/>
    </row>
    <row r="19" spans="2:8" x14ac:dyDescent="0.25">
      <c r="B19" s="39" t="s">
        <v>34</v>
      </c>
      <c r="C19" s="5"/>
      <c r="D19" s="5"/>
      <c r="E19" s="5"/>
      <c r="F19" s="35"/>
      <c r="G19" s="35"/>
      <c r="H19" s="35"/>
    </row>
    <row r="20" spans="2:8" x14ac:dyDescent="0.25">
      <c r="B20" s="38" t="s">
        <v>33</v>
      </c>
      <c r="C20" s="5"/>
      <c r="D20" s="5"/>
      <c r="E20" s="5"/>
      <c r="F20" s="35"/>
      <c r="G20" s="35"/>
      <c r="H20" s="35"/>
    </row>
    <row r="21" spans="2:8" x14ac:dyDescent="0.25">
      <c r="B21" s="38" t="s">
        <v>21</v>
      </c>
      <c r="C21" s="5"/>
      <c r="D21" s="5"/>
      <c r="E21" s="5"/>
      <c r="F21" s="35"/>
      <c r="G21" s="35"/>
      <c r="H21" s="35"/>
    </row>
    <row r="22" spans="2:8" x14ac:dyDescent="0.25">
      <c r="B22" s="7" t="s">
        <v>32</v>
      </c>
      <c r="C22" s="5">
        <v>0</v>
      </c>
      <c r="D22" s="5">
        <v>0</v>
      </c>
      <c r="E22" s="6">
        <v>0</v>
      </c>
      <c r="F22" s="35">
        <v>0</v>
      </c>
      <c r="G22" s="35"/>
      <c r="H22" s="35"/>
    </row>
    <row r="23" spans="2:8" x14ac:dyDescent="0.25">
      <c r="B23" s="37" t="s">
        <v>31</v>
      </c>
      <c r="C23" s="5"/>
      <c r="D23" s="5"/>
      <c r="E23" s="6"/>
      <c r="F23" s="35"/>
      <c r="G23" s="35"/>
      <c r="H23" s="35"/>
    </row>
    <row r="24" spans="2:8" x14ac:dyDescent="0.25">
      <c r="B24" s="7" t="s">
        <v>30</v>
      </c>
      <c r="C24" s="5">
        <v>0</v>
      </c>
      <c r="D24" s="5">
        <v>0</v>
      </c>
      <c r="E24" s="6">
        <v>0</v>
      </c>
      <c r="F24" s="35">
        <v>0</v>
      </c>
      <c r="G24" s="35"/>
      <c r="H24" s="35"/>
    </row>
    <row r="25" spans="2:8" x14ac:dyDescent="0.25">
      <c r="B25" s="37" t="s">
        <v>29</v>
      </c>
      <c r="C25" s="5"/>
      <c r="D25" s="5"/>
      <c r="E25" s="6"/>
      <c r="F25" s="35"/>
      <c r="G25" s="35"/>
      <c r="H25" s="35"/>
    </row>
    <row r="26" spans="2:8" x14ac:dyDescent="0.25">
      <c r="B26" s="12" t="s">
        <v>15</v>
      </c>
      <c r="C26" s="5"/>
      <c r="D26" s="5"/>
      <c r="E26" s="6"/>
      <c r="F26" s="35"/>
      <c r="G26" s="35"/>
      <c r="H26" s="35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9"/>
  <sheetViews>
    <sheetView topLeftCell="A6" workbookViewId="0">
      <selection activeCell="I15" sqref="I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48.85546875" customWidth="1"/>
    <col min="6" max="6" width="25.28515625" customWidth="1"/>
    <col min="7" max="7" width="22.42578125" customWidth="1"/>
    <col min="8" max="8" width="23.140625" customWidth="1"/>
    <col min="9" max="9" width="15.7109375" customWidth="1"/>
    <col min="11" max="11" width="10.140625" bestFit="1" customWidth="1"/>
  </cols>
  <sheetData>
    <row r="1" spans="2:12" ht="18" x14ac:dyDescent="0.25">
      <c r="B1" s="2"/>
      <c r="C1" s="2"/>
      <c r="D1" s="2"/>
      <c r="E1" s="2"/>
      <c r="F1" s="2"/>
      <c r="G1" s="2"/>
      <c r="H1" s="2"/>
      <c r="I1" s="3"/>
    </row>
    <row r="2" spans="2:12" ht="18" customHeight="1" x14ac:dyDescent="0.25">
      <c r="B2" s="142" t="s">
        <v>10</v>
      </c>
      <c r="C2" s="180"/>
      <c r="D2" s="180"/>
      <c r="E2" s="180"/>
      <c r="F2" s="180"/>
      <c r="G2" s="180"/>
      <c r="H2" s="180"/>
      <c r="I2" s="180"/>
    </row>
    <row r="3" spans="2:12" ht="18" x14ac:dyDescent="0.25">
      <c r="B3" s="2"/>
      <c r="C3" s="2"/>
      <c r="D3" s="2"/>
      <c r="E3" s="2"/>
      <c r="F3" s="2"/>
      <c r="G3" s="2"/>
      <c r="H3" s="2"/>
      <c r="I3" s="3"/>
    </row>
    <row r="4" spans="2:12" ht="15.75" x14ac:dyDescent="0.25">
      <c r="B4" s="181" t="s">
        <v>205</v>
      </c>
      <c r="C4" s="181"/>
      <c r="D4" s="181"/>
      <c r="E4" s="181"/>
      <c r="F4" s="181"/>
      <c r="G4" s="181"/>
      <c r="H4" s="181"/>
      <c r="I4" s="181"/>
    </row>
    <row r="5" spans="2:12" ht="18" x14ac:dyDescent="0.25">
      <c r="B5" s="20"/>
      <c r="C5" s="20"/>
      <c r="D5" s="20"/>
      <c r="E5" s="20"/>
      <c r="F5" s="20"/>
      <c r="G5" s="20"/>
      <c r="H5" s="20"/>
      <c r="I5" s="3"/>
    </row>
    <row r="6" spans="2:12" ht="25.5" x14ac:dyDescent="0.25">
      <c r="B6" s="168" t="s">
        <v>6</v>
      </c>
      <c r="C6" s="169"/>
      <c r="D6" s="169"/>
      <c r="E6" s="170"/>
      <c r="F6" s="48" t="s">
        <v>184</v>
      </c>
      <c r="G6" s="48" t="s">
        <v>172</v>
      </c>
      <c r="H6" s="48" t="s">
        <v>162</v>
      </c>
      <c r="I6" s="48" t="s">
        <v>16</v>
      </c>
    </row>
    <row r="7" spans="2:12" s="34" customFormat="1" ht="15.75" customHeight="1" x14ac:dyDescent="0.2">
      <c r="B7" s="182">
        <v>1</v>
      </c>
      <c r="C7" s="183"/>
      <c r="D7" s="183"/>
      <c r="E7" s="184"/>
      <c r="F7" s="49">
        <v>2</v>
      </c>
      <c r="G7" s="49">
        <v>3</v>
      </c>
      <c r="H7" s="49">
        <v>4</v>
      </c>
      <c r="I7" s="49" t="s">
        <v>183</v>
      </c>
    </row>
    <row r="8" spans="2:12" s="51" customFormat="1" ht="30" customHeight="1" x14ac:dyDescent="0.25">
      <c r="B8" s="185">
        <v>31874</v>
      </c>
      <c r="C8" s="186"/>
      <c r="D8" s="187"/>
      <c r="E8" s="106" t="s">
        <v>177</v>
      </c>
      <c r="F8" s="107"/>
      <c r="G8" s="108"/>
      <c r="H8" s="108"/>
      <c r="I8" s="108"/>
    </row>
    <row r="9" spans="2:12" s="51" customFormat="1" ht="30" customHeight="1" x14ac:dyDescent="0.25">
      <c r="B9" s="109"/>
      <c r="C9" s="110"/>
      <c r="D9" s="106"/>
      <c r="E9" s="106" t="s">
        <v>179</v>
      </c>
      <c r="F9" s="127">
        <f>SUM(F10:F13)</f>
        <v>2230930</v>
      </c>
      <c r="G9" s="126">
        <v>0</v>
      </c>
      <c r="H9" s="125">
        <f>SUM(H10:H13)</f>
        <v>2073007.94</v>
      </c>
      <c r="I9" s="127">
        <f>SUM(H9/F9*100)</f>
        <v>92.921245399900485</v>
      </c>
    </row>
    <row r="10" spans="2:12" s="51" customFormat="1" ht="30" customHeight="1" x14ac:dyDescent="0.25">
      <c r="B10" s="185">
        <v>11</v>
      </c>
      <c r="C10" s="186"/>
      <c r="D10" s="187"/>
      <c r="E10" s="106" t="s">
        <v>180</v>
      </c>
      <c r="F10" s="127">
        <v>2042477</v>
      </c>
      <c r="G10" s="126">
        <v>0</v>
      </c>
      <c r="H10" s="125">
        <f>SUM(H17+H106)</f>
        <v>1926774.73</v>
      </c>
      <c r="I10" s="127">
        <f t="shared" ref="I10:I13" si="0">SUM(H10/F10*100)</f>
        <v>94.335198389014906</v>
      </c>
    </row>
    <row r="11" spans="2:12" s="51" customFormat="1" ht="30" customHeight="1" x14ac:dyDescent="0.25">
      <c r="B11" s="109">
        <v>22</v>
      </c>
      <c r="C11" s="110"/>
      <c r="D11" s="106"/>
      <c r="E11" s="106" t="s">
        <v>181</v>
      </c>
      <c r="F11" s="127">
        <v>87853</v>
      </c>
      <c r="G11" s="126">
        <v>0</v>
      </c>
      <c r="H11" s="125">
        <f>SUM(H62+H132)</f>
        <v>62279.389999999992</v>
      </c>
      <c r="I11" s="127">
        <f t="shared" si="0"/>
        <v>70.890453370971954</v>
      </c>
    </row>
    <row r="12" spans="2:12" s="51" customFormat="1" ht="30" customHeight="1" x14ac:dyDescent="0.25">
      <c r="B12" s="109">
        <v>55</v>
      </c>
      <c r="C12" s="110"/>
      <c r="D12" s="106"/>
      <c r="E12" s="106" t="s">
        <v>182</v>
      </c>
      <c r="F12" s="127">
        <v>39463</v>
      </c>
      <c r="G12" s="126">
        <v>0</v>
      </c>
      <c r="H12" s="125">
        <f>SUM(H88+H150+H173)</f>
        <v>22816.02</v>
      </c>
      <c r="I12" s="127">
        <f t="shared" si="0"/>
        <v>57.816232927045583</v>
      </c>
      <c r="L12" s="139"/>
    </row>
    <row r="13" spans="2:12" s="51" customFormat="1" ht="30" customHeight="1" x14ac:dyDescent="0.25">
      <c r="B13" s="109">
        <v>29</v>
      </c>
      <c r="C13" s="110"/>
      <c r="D13" s="106"/>
      <c r="E13" s="106" t="s">
        <v>174</v>
      </c>
      <c r="F13" s="127">
        <v>61137</v>
      </c>
      <c r="G13" s="126">
        <v>0</v>
      </c>
      <c r="H13" s="125">
        <f>SUM(H96+H160)</f>
        <v>61137.8</v>
      </c>
      <c r="I13" s="127">
        <f t="shared" si="0"/>
        <v>100.00130853656542</v>
      </c>
    </row>
    <row r="14" spans="2:12" s="51" customFormat="1" ht="30" customHeight="1" x14ac:dyDescent="0.25">
      <c r="B14" s="109"/>
      <c r="C14" s="110"/>
      <c r="D14" s="106"/>
      <c r="E14" s="106"/>
      <c r="F14" s="107"/>
      <c r="G14" s="108"/>
      <c r="H14" s="108"/>
      <c r="I14" s="107"/>
    </row>
    <row r="15" spans="2:12" s="51" customFormat="1" ht="30" customHeight="1" x14ac:dyDescent="0.25">
      <c r="B15" s="188">
        <v>18119</v>
      </c>
      <c r="C15" s="189"/>
      <c r="D15" s="190"/>
      <c r="E15" s="102" t="s">
        <v>178</v>
      </c>
      <c r="F15" s="112">
        <f>SUM(F16)</f>
        <v>1920744</v>
      </c>
      <c r="G15" s="112">
        <v>0</v>
      </c>
      <c r="H15" s="103">
        <f>SUM(H16)</f>
        <v>1862006.9800000002</v>
      </c>
      <c r="I15" s="111">
        <f>SUM(H15/F15*100)</f>
        <v>96.941965196819581</v>
      </c>
    </row>
    <row r="16" spans="2:12" ht="18" x14ac:dyDescent="0.25">
      <c r="B16" s="191" t="s">
        <v>147</v>
      </c>
      <c r="C16" s="192"/>
      <c r="D16" s="193"/>
      <c r="E16" s="99" t="s">
        <v>148</v>
      </c>
      <c r="F16" s="113">
        <v>1920744</v>
      </c>
      <c r="G16" s="128">
        <v>0</v>
      </c>
      <c r="H16" s="104">
        <f>SUM(H17+H62+H88+H96)</f>
        <v>1862006.9800000002</v>
      </c>
      <c r="I16" s="105">
        <f>SUM(H16/F16*100)</f>
        <v>96.941965196819581</v>
      </c>
    </row>
    <row r="17" spans="2:9" ht="17.25" customHeight="1" x14ac:dyDescent="0.25">
      <c r="B17" s="194" t="s">
        <v>149</v>
      </c>
      <c r="C17" s="195"/>
      <c r="D17" s="196"/>
      <c r="E17" s="56" t="s">
        <v>150</v>
      </c>
      <c r="F17" s="114">
        <f>SUM(F18+F23+F48+F51+F58)</f>
        <v>1865471</v>
      </c>
      <c r="G17" s="129">
        <v>0</v>
      </c>
      <c r="H17" s="57">
        <f>SUM(H18+H23+H48+H51+H58)</f>
        <v>1826626.75</v>
      </c>
      <c r="I17" s="88">
        <f>SUM(H17/F17*100)</f>
        <v>97.917724263738222</v>
      </c>
    </row>
    <row r="18" spans="2:9" ht="18" x14ac:dyDescent="0.25">
      <c r="B18" s="177">
        <v>31</v>
      </c>
      <c r="C18" s="178"/>
      <c r="D18" s="179"/>
      <c r="E18" s="52" t="s">
        <v>4</v>
      </c>
      <c r="F18" s="115">
        <v>1428774</v>
      </c>
      <c r="G18" s="65">
        <v>0</v>
      </c>
      <c r="H18" s="59">
        <v>1410058.2</v>
      </c>
      <c r="I18" s="88">
        <f>SUM(H18/F18*100)</f>
        <v>98.690079746691922</v>
      </c>
    </row>
    <row r="19" spans="2:9" ht="18" x14ac:dyDescent="0.25">
      <c r="B19" s="60"/>
      <c r="C19" s="61">
        <v>3111</v>
      </c>
      <c r="D19" s="62"/>
      <c r="E19" s="8" t="s">
        <v>26</v>
      </c>
      <c r="F19" s="115"/>
      <c r="G19" s="65"/>
      <c r="H19" s="59">
        <v>1060534.03</v>
      </c>
      <c r="I19" s="59"/>
    </row>
    <row r="20" spans="2:9" ht="18" x14ac:dyDescent="0.25">
      <c r="B20" s="60"/>
      <c r="C20" s="61">
        <v>3121</v>
      </c>
      <c r="D20" s="62"/>
      <c r="E20" s="8" t="s">
        <v>87</v>
      </c>
      <c r="F20" s="115"/>
      <c r="G20" s="65"/>
      <c r="H20" s="59">
        <v>174536.05</v>
      </c>
      <c r="I20" s="59"/>
    </row>
    <row r="21" spans="2:9" ht="18" x14ac:dyDescent="0.25">
      <c r="B21" s="60"/>
      <c r="C21" s="61">
        <v>3132</v>
      </c>
      <c r="D21" s="62"/>
      <c r="E21" s="8" t="s">
        <v>89</v>
      </c>
      <c r="F21" s="115"/>
      <c r="G21" s="65"/>
      <c r="H21" s="59">
        <v>174988.12</v>
      </c>
      <c r="I21" s="59"/>
    </row>
    <row r="22" spans="2:9" ht="18" x14ac:dyDescent="0.25">
      <c r="B22" s="60"/>
      <c r="C22" s="61"/>
      <c r="D22" s="62"/>
      <c r="E22" s="52"/>
      <c r="F22" s="115"/>
      <c r="G22" s="65"/>
      <c r="H22" s="59"/>
      <c r="I22" s="59"/>
    </row>
    <row r="23" spans="2:9" ht="18" x14ac:dyDescent="0.25">
      <c r="B23" s="177">
        <v>32</v>
      </c>
      <c r="C23" s="178"/>
      <c r="D23" s="179"/>
      <c r="E23" s="52" t="s">
        <v>12</v>
      </c>
      <c r="F23" s="115">
        <v>368398</v>
      </c>
      <c r="G23" s="65">
        <v>0</v>
      </c>
      <c r="H23" s="59">
        <v>351945.07</v>
      </c>
      <c r="I23" s="88">
        <f>SUM(H23/F23*100)</f>
        <v>95.533925265609483</v>
      </c>
    </row>
    <row r="24" spans="2:9" ht="18" x14ac:dyDescent="0.25">
      <c r="B24" s="60"/>
      <c r="C24" s="61">
        <v>3211</v>
      </c>
      <c r="D24" s="62"/>
      <c r="E24" s="36" t="s">
        <v>28</v>
      </c>
      <c r="F24" s="115"/>
      <c r="G24" s="65"/>
      <c r="H24" s="59">
        <v>2122.7800000000002</v>
      </c>
      <c r="I24" s="58"/>
    </row>
    <row r="25" spans="2:9" ht="18" x14ac:dyDescent="0.25">
      <c r="B25" s="60"/>
      <c r="C25" s="61">
        <v>3212</v>
      </c>
      <c r="D25" s="62"/>
      <c r="E25" s="9" t="s">
        <v>90</v>
      </c>
      <c r="F25" s="115"/>
      <c r="G25" s="65"/>
      <c r="H25" s="59">
        <v>43693.93</v>
      </c>
      <c r="I25" s="58"/>
    </row>
    <row r="26" spans="2:9" ht="18" x14ac:dyDescent="0.25">
      <c r="B26" s="60"/>
      <c r="C26" s="61">
        <v>3213</v>
      </c>
      <c r="D26" s="62"/>
      <c r="E26" s="9" t="s">
        <v>91</v>
      </c>
      <c r="F26" s="115"/>
      <c r="G26" s="65"/>
      <c r="H26" s="59">
        <v>1112.5</v>
      </c>
      <c r="I26" s="58"/>
    </row>
    <row r="27" spans="2:9" ht="18" x14ac:dyDescent="0.25">
      <c r="B27" s="60"/>
      <c r="C27" s="61">
        <v>3221</v>
      </c>
      <c r="D27" s="62"/>
      <c r="E27" s="9" t="s">
        <v>94</v>
      </c>
      <c r="F27" s="115"/>
      <c r="G27" s="65"/>
      <c r="H27" s="59">
        <v>21459.65</v>
      </c>
      <c r="I27" s="58"/>
    </row>
    <row r="28" spans="2:9" ht="18" x14ac:dyDescent="0.25">
      <c r="B28" s="60"/>
      <c r="C28" s="61">
        <v>3222</v>
      </c>
      <c r="D28" s="62"/>
      <c r="E28" s="9" t="s">
        <v>95</v>
      </c>
      <c r="F28" s="115"/>
      <c r="G28" s="65"/>
      <c r="H28" s="59">
        <v>15.12</v>
      </c>
      <c r="I28" s="58"/>
    </row>
    <row r="29" spans="2:9" ht="18" x14ac:dyDescent="0.25">
      <c r="B29" s="60"/>
      <c r="C29" s="61">
        <v>3223</v>
      </c>
      <c r="D29" s="62"/>
      <c r="E29" s="9" t="s">
        <v>96</v>
      </c>
      <c r="F29" s="115"/>
      <c r="G29" s="65"/>
      <c r="H29" s="59">
        <v>28922.93</v>
      </c>
      <c r="I29" s="58"/>
    </row>
    <row r="30" spans="2:9" ht="18" x14ac:dyDescent="0.25">
      <c r="B30" s="60"/>
      <c r="C30" s="61">
        <v>3224</v>
      </c>
      <c r="D30" s="62"/>
      <c r="E30" s="9" t="s">
        <v>97</v>
      </c>
      <c r="F30" s="116"/>
      <c r="G30" s="65"/>
      <c r="H30" s="59">
        <v>4884.9399999999996</v>
      </c>
      <c r="I30" s="58"/>
    </row>
    <row r="31" spans="2:9" ht="18" x14ac:dyDescent="0.25">
      <c r="B31" s="60"/>
      <c r="C31" s="61">
        <v>3225</v>
      </c>
      <c r="D31" s="62"/>
      <c r="E31" s="9" t="s">
        <v>98</v>
      </c>
      <c r="F31" s="115"/>
      <c r="G31" s="65"/>
      <c r="H31" s="59">
        <v>5361.8</v>
      </c>
      <c r="I31" s="58"/>
    </row>
    <row r="32" spans="2:9" ht="18" x14ac:dyDescent="0.25">
      <c r="B32" s="60"/>
      <c r="C32" s="61">
        <v>3227</v>
      </c>
      <c r="D32" s="62"/>
      <c r="E32" s="9" t="s">
        <v>166</v>
      </c>
      <c r="F32" s="115"/>
      <c r="G32" s="65"/>
      <c r="H32" s="59">
        <v>1252.54</v>
      </c>
      <c r="I32" s="58"/>
    </row>
    <row r="33" spans="2:11" ht="18" x14ac:dyDescent="0.25">
      <c r="B33" s="60"/>
      <c r="C33" s="61">
        <v>3231</v>
      </c>
      <c r="D33" s="62"/>
      <c r="E33" s="9" t="s">
        <v>101</v>
      </c>
      <c r="F33" s="115"/>
      <c r="G33" s="65"/>
      <c r="H33" s="59">
        <v>20437.82</v>
      </c>
      <c r="I33" s="58"/>
      <c r="K33" s="77"/>
    </row>
    <row r="34" spans="2:11" ht="18" x14ac:dyDescent="0.25">
      <c r="B34" s="60"/>
      <c r="C34" s="61">
        <v>3232</v>
      </c>
      <c r="D34" s="62"/>
      <c r="E34" s="9" t="s">
        <v>102</v>
      </c>
      <c r="F34" s="115"/>
      <c r="G34" s="65"/>
      <c r="H34" s="59">
        <v>29812.25</v>
      </c>
      <c r="I34" s="58"/>
    </row>
    <row r="35" spans="2:11" ht="18" x14ac:dyDescent="0.25">
      <c r="B35" s="60"/>
      <c r="C35" s="61">
        <v>3234</v>
      </c>
      <c r="D35" s="62"/>
      <c r="E35" s="9" t="s">
        <v>104</v>
      </c>
      <c r="F35" s="115"/>
      <c r="G35" s="65"/>
      <c r="H35" s="59">
        <v>19162.580000000002</v>
      </c>
      <c r="I35" s="58"/>
    </row>
    <row r="36" spans="2:11" ht="18" x14ac:dyDescent="0.25">
      <c r="B36" s="60"/>
      <c r="C36" s="61">
        <v>3235</v>
      </c>
      <c r="D36" s="62"/>
      <c r="E36" s="9" t="s">
        <v>105</v>
      </c>
      <c r="F36" s="115"/>
      <c r="G36" s="65"/>
      <c r="H36" s="59">
        <v>93080</v>
      </c>
      <c r="I36" s="58"/>
    </row>
    <row r="37" spans="2:11" ht="18" x14ac:dyDescent="0.25">
      <c r="B37" s="60"/>
      <c r="C37" s="61">
        <v>3236</v>
      </c>
      <c r="D37" s="62"/>
      <c r="E37" s="9" t="s">
        <v>106</v>
      </c>
      <c r="F37" s="115"/>
      <c r="G37" s="65"/>
      <c r="H37" s="59">
        <v>11007.11</v>
      </c>
      <c r="I37" s="58"/>
    </row>
    <row r="38" spans="2:11" ht="18" x14ac:dyDescent="0.25">
      <c r="B38" s="60"/>
      <c r="C38" s="61">
        <v>3237</v>
      </c>
      <c r="D38" s="62"/>
      <c r="E38" s="9" t="s">
        <v>107</v>
      </c>
      <c r="F38" s="115"/>
      <c r="G38" s="65"/>
      <c r="H38" s="59">
        <v>32896.46</v>
      </c>
      <c r="I38" s="58"/>
    </row>
    <row r="39" spans="2:11" ht="18" x14ac:dyDescent="0.25">
      <c r="B39" s="60"/>
      <c r="C39" s="61">
        <v>3238</v>
      </c>
      <c r="D39" s="62"/>
      <c r="E39" s="9" t="s">
        <v>108</v>
      </c>
      <c r="F39" s="115"/>
      <c r="G39" s="65"/>
      <c r="H39" s="59">
        <v>10786.76</v>
      </c>
      <c r="I39" s="58"/>
    </row>
    <row r="40" spans="2:11" ht="18" x14ac:dyDescent="0.25">
      <c r="B40" s="60"/>
      <c r="C40" s="61">
        <v>3239</v>
      </c>
      <c r="D40" s="62"/>
      <c r="E40" s="9" t="s">
        <v>109</v>
      </c>
      <c r="F40" s="115"/>
      <c r="G40" s="65"/>
      <c r="H40" s="59">
        <v>3583.39</v>
      </c>
      <c r="I40" s="58"/>
    </row>
    <row r="41" spans="2:11" ht="25.5" x14ac:dyDescent="0.25">
      <c r="B41" s="60"/>
      <c r="C41" s="61">
        <v>3291</v>
      </c>
      <c r="D41" s="62"/>
      <c r="E41" s="14" t="s">
        <v>112</v>
      </c>
      <c r="F41" s="115"/>
      <c r="G41" s="65"/>
      <c r="H41" s="59">
        <v>4073.4</v>
      </c>
      <c r="I41" s="58"/>
    </row>
    <row r="42" spans="2:11" ht="18" x14ac:dyDescent="0.25">
      <c r="B42" s="60"/>
      <c r="C42" s="61">
        <v>3292</v>
      </c>
      <c r="D42" s="62"/>
      <c r="E42" s="9" t="s">
        <v>113</v>
      </c>
      <c r="F42" s="115"/>
      <c r="G42" s="65"/>
      <c r="H42" s="59">
        <v>11317.02</v>
      </c>
      <c r="I42" s="58"/>
    </row>
    <row r="43" spans="2:11" ht="18" x14ac:dyDescent="0.25">
      <c r="B43" s="60"/>
      <c r="C43" s="61">
        <v>3294</v>
      </c>
      <c r="D43" s="62"/>
      <c r="E43" s="9" t="s">
        <v>115</v>
      </c>
      <c r="F43" s="115"/>
      <c r="G43" s="65"/>
      <c r="H43" s="59">
        <v>27</v>
      </c>
      <c r="I43" s="58"/>
    </row>
    <row r="44" spans="2:11" ht="18" x14ac:dyDescent="0.25">
      <c r="B44" s="60"/>
      <c r="C44" s="61">
        <v>3295</v>
      </c>
      <c r="D44" s="62"/>
      <c r="E44" s="9" t="s">
        <v>116</v>
      </c>
      <c r="F44" s="115"/>
      <c r="G44" s="65"/>
      <c r="H44" s="59">
        <v>468.27</v>
      </c>
      <c r="I44" s="58"/>
    </row>
    <row r="45" spans="2:11" ht="18" x14ac:dyDescent="0.25">
      <c r="B45" s="60"/>
      <c r="C45" s="61">
        <v>3296</v>
      </c>
      <c r="D45" s="62"/>
      <c r="E45" s="9" t="s">
        <v>117</v>
      </c>
      <c r="F45" s="115"/>
      <c r="G45" s="65"/>
      <c r="H45" s="59">
        <v>0</v>
      </c>
      <c r="I45" s="58"/>
    </row>
    <row r="46" spans="2:11" ht="18" x14ac:dyDescent="0.25">
      <c r="B46" s="60"/>
      <c r="C46" s="61">
        <v>3299</v>
      </c>
      <c r="D46" s="62"/>
      <c r="E46" s="9" t="s">
        <v>111</v>
      </c>
      <c r="F46" s="115"/>
      <c r="G46" s="65"/>
      <c r="H46" s="59">
        <v>6466.82</v>
      </c>
      <c r="I46" s="58"/>
    </row>
    <row r="47" spans="2:11" ht="18" x14ac:dyDescent="0.25">
      <c r="B47" s="60"/>
      <c r="C47" s="61"/>
      <c r="D47" s="62"/>
      <c r="E47" s="9"/>
      <c r="F47" s="115"/>
      <c r="G47" s="65"/>
      <c r="H47" s="59"/>
      <c r="I47" s="58"/>
    </row>
    <row r="48" spans="2:11" ht="18" x14ac:dyDescent="0.25">
      <c r="B48" s="60">
        <v>34</v>
      </c>
      <c r="C48" s="61"/>
      <c r="D48" s="62"/>
      <c r="E48" s="9" t="s">
        <v>118</v>
      </c>
      <c r="F48" s="115">
        <v>2050</v>
      </c>
      <c r="G48" s="65">
        <v>0</v>
      </c>
      <c r="H48" s="59">
        <v>1830.07</v>
      </c>
      <c r="I48" s="88">
        <f>SUM(H48/F48*100)</f>
        <v>89.271707317073165</v>
      </c>
    </row>
    <row r="49" spans="2:11" ht="18" x14ac:dyDescent="0.25">
      <c r="B49" s="60"/>
      <c r="C49" s="61">
        <v>3431</v>
      </c>
      <c r="D49" s="62"/>
      <c r="E49" s="9" t="s">
        <v>120</v>
      </c>
      <c r="F49" s="115"/>
      <c r="G49" s="65"/>
      <c r="H49" s="59">
        <v>1830.07</v>
      </c>
      <c r="I49" s="59"/>
    </row>
    <row r="50" spans="2:11" ht="18" x14ac:dyDescent="0.25">
      <c r="B50" s="60"/>
      <c r="C50" s="61"/>
      <c r="D50" s="62"/>
      <c r="E50" s="9"/>
      <c r="F50" s="115"/>
      <c r="G50" s="65"/>
      <c r="H50" s="59"/>
      <c r="I50" s="59"/>
    </row>
    <row r="51" spans="2:11" ht="18" x14ac:dyDescent="0.25">
      <c r="B51" s="60">
        <v>42</v>
      </c>
      <c r="C51" s="61"/>
      <c r="D51" s="62"/>
      <c r="E51" s="29" t="s">
        <v>125</v>
      </c>
      <c r="F51" s="115">
        <v>55075</v>
      </c>
      <c r="G51" s="65">
        <v>0</v>
      </c>
      <c r="H51" s="59">
        <v>51512.160000000003</v>
      </c>
      <c r="I51" s="88">
        <f>SUM(H51/F51*100)</f>
        <v>93.530930549251025</v>
      </c>
    </row>
    <row r="52" spans="2:11" ht="18" x14ac:dyDescent="0.25">
      <c r="B52" s="60"/>
      <c r="C52" s="61">
        <v>4221</v>
      </c>
      <c r="D52" s="62"/>
      <c r="E52" s="8" t="s">
        <v>127</v>
      </c>
      <c r="F52" s="115"/>
      <c r="G52" s="65"/>
      <c r="H52" s="59">
        <v>13148.86</v>
      </c>
      <c r="I52" s="59"/>
    </row>
    <row r="53" spans="2:11" ht="18" x14ac:dyDescent="0.25">
      <c r="B53" s="60"/>
      <c r="C53" s="61">
        <v>4222</v>
      </c>
      <c r="D53" s="62"/>
      <c r="E53" s="8" t="s">
        <v>128</v>
      </c>
      <c r="F53" s="115"/>
      <c r="G53" s="65"/>
      <c r="H53" s="59">
        <v>489</v>
      </c>
      <c r="I53" s="59"/>
    </row>
    <row r="54" spans="2:11" ht="18" x14ac:dyDescent="0.25">
      <c r="B54" s="60"/>
      <c r="C54" s="61">
        <v>4223</v>
      </c>
      <c r="D54" s="62"/>
      <c r="E54" s="8" t="s">
        <v>129</v>
      </c>
      <c r="F54" s="115"/>
      <c r="G54" s="65"/>
      <c r="H54" s="59">
        <v>2209.88</v>
      </c>
      <c r="I54" s="59"/>
    </row>
    <row r="55" spans="2:11" ht="18" x14ac:dyDescent="0.25">
      <c r="B55" s="60"/>
      <c r="C55" s="61">
        <v>4225</v>
      </c>
      <c r="D55" s="62"/>
      <c r="E55" s="8" t="s">
        <v>130</v>
      </c>
      <c r="F55" s="115"/>
      <c r="G55" s="65"/>
      <c r="H55" s="59">
        <v>0</v>
      </c>
      <c r="I55" s="59"/>
    </row>
    <row r="56" spans="2:11" ht="18" x14ac:dyDescent="0.25">
      <c r="B56" s="60"/>
      <c r="C56" s="61">
        <v>4227</v>
      </c>
      <c r="D56" s="62"/>
      <c r="E56" s="8" t="s">
        <v>131</v>
      </c>
      <c r="F56" s="115"/>
      <c r="G56" s="65"/>
      <c r="H56" s="59">
        <v>35664.42</v>
      </c>
      <c r="I56" s="59"/>
      <c r="K56" s="77"/>
    </row>
    <row r="57" spans="2:11" ht="18" x14ac:dyDescent="0.25">
      <c r="B57" s="60"/>
      <c r="C57" s="61"/>
      <c r="D57" s="62"/>
      <c r="E57" s="52"/>
      <c r="F57" s="115"/>
      <c r="G57" s="65"/>
      <c r="H57" s="59"/>
      <c r="I57" s="59"/>
    </row>
    <row r="58" spans="2:11" ht="18" x14ac:dyDescent="0.25">
      <c r="B58" s="60">
        <v>45</v>
      </c>
      <c r="C58" s="61"/>
      <c r="D58" s="62"/>
      <c r="E58" s="52"/>
      <c r="F58" s="115">
        <v>11174</v>
      </c>
      <c r="G58" s="65">
        <v>0</v>
      </c>
      <c r="H58" s="59">
        <v>11281.25</v>
      </c>
      <c r="I58" s="88">
        <f>SUM(H58/F58*100)</f>
        <v>100.95981743332736</v>
      </c>
    </row>
    <row r="59" spans="2:11" ht="18" x14ac:dyDescent="0.25">
      <c r="B59" s="60"/>
      <c r="C59" s="61">
        <v>4521</v>
      </c>
      <c r="D59" s="62"/>
      <c r="E59" s="8" t="s">
        <v>136</v>
      </c>
      <c r="F59" s="115"/>
      <c r="G59" s="65"/>
      <c r="H59" s="59">
        <v>11281.25</v>
      </c>
      <c r="I59" s="59"/>
    </row>
    <row r="60" spans="2:11" ht="18" x14ac:dyDescent="0.25">
      <c r="B60" s="60"/>
      <c r="C60" s="61"/>
      <c r="D60" s="62"/>
      <c r="E60" s="52"/>
      <c r="F60" s="115"/>
      <c r="G60" s="65"/>
      <c r="H60" s="63"/>
      <c r="I60" s="59"/>
    </row>
    <row r="61" spans="2:11" ht="18" x14ac:dyDescent="0.25">
      <c r="B61" s="60"/>
      <c r="C61" s="61"/>
      <c r="D61" s="62"/>
      <c r="E61" s="52"/>
      <c r="F61" s="115"/>
      <c r="G61" s="65"/>
      <c r="H61" s="58"/>
      <c r="I61" s="59"/>
    </row>
    <row r="62" spans="2:11" ht="18" customHeight="1" x14ac:dyDescent="0.25">
      <c r="B62" s="194" t="s">
        <v>152</v>
      </c>
      <c r="C62" s="195"/>
      <c r="D62" s="196"/>
      <c r="E62" s="56" t="s">
        <v>153</v>
      </c>
      <c r="F62" s="117">
        <v>35185</v>
      </c>
      <c r="G62" s="89">
        <v>0</v>
      </c>
      <c r="H62" s="66">
        <f>SUM(H64+H67+H80+H84)</f>
        <v>16981.619999999995</v>
      </c>
      <c r="I62" s="89">
        <f>SUM(H62/F62*100)</f>
        <v>48.263805598976823</v>
      </c>
    </row>
    <row r="63" spans="2:11" ht="18" x14ac:dyDescent="0.25">
      <c r="B63" s="197"/>
      <c r="C63" s="198"/>
      <c r="D63" s="199"/>
      <c r="E63" s="52"/>
      <c r="F63" s="118"/>
      <c r="G63" s="88"/>
      <c r="H63" s="59"/>
      <c r="I63" s="88"/>
    </row>
    <row r="64" spans="2:11" ht="18" x14ac:dyDescent="0.25">
      <c r="B64" s="177">
        <v>31</v>
      </c>
      <c r="C64" s="178"/>
      <c r="D64" s="179"/>
      <c r="E64" s="74" t="s">
        <v>4</v>
      </c>
      <c r="F64" s="118">
        <v>3855</v>
      </c>
      <c r="G64" s="88">
        <v>0</v>
      </c>
      <c r="H64" s="59">
        <v>3638.43</v>
      </c>
      <c r="I64" s="88">
        <f>SUM(H64/F64*100)</f>
        <v>94.38210116731517</v>
      </c>
    </row>
    <row r="65" spans="2:9" ht="18" x14ac:dyDescent="0.25">
      <c r="B65" s="70"/>
      <c r="C65" s="71">
        <v>3121</v>
      </c>
      <c r="D65" s="72"/>
      <c r="E65" s="8" t="s">
        <v>87</v>
      </c>
      <c r="F65" s="118"/>
      <c r="G65" s="88"/>
      <c r="H65" s="59">
        <v>3638.43</v>
      </c>
      <c r="I65" s="88"/>
    </row>
    <row r="66" spans="2:9" ht="18" x14ac:dyDescent="0.25">
      <c r="B66" s="70"/>
      <c r="C66" s="71"/>
      <c r="D66" s="72"/>
      <c r="E66" s="87"/>
      <c r="F66" s="118"/>
      <c r="G66" s="88"/>
      <c r="H66" s="59"/>
      <c r="I66" s="88"/>
    </row>
    <row r="67" spans="2:9" ht="18" x14ac:dyDescent="0.25">
      <c r="B67" s="177">
        <v>32</v>
      </c>
      <c r="C67" s="178"/>
      <c r="D67" s="179"/>
      <c r="E67" s="52" t="s">
        <v>12</v>
      </c>
      <c r="F67" s="118">
        <v>30923</v>
      </c>
      <c r="G67" s="88">
        <v>0</v>
      </c>
      <c r="H67" s="59">
        <v>13293.01</v>
      </c>
      <c r="I67" s="88">
        <f t="shared" ref="I67:I80" si="1">SUM(H67/F67*100)</f>
        <v>42.987452705106236</v>
      </c>
    </row>
    <row r="68" spans="2:9" ht="18" x14ac:dyDescent="0.25">
      <c r="B68" s="70"/>
      <c r="C68" s="71">
        <v>3211</v>
      </c>
      <c r="D68" s="72"/>
      <c r="E68" s="36" t="s">
        <v>28</v>
      </c>
      <c r="F68" s="118"/>
      <c r="G68" s="88"/>
      <c r="H68" s="59">
        <v>127.34</v>
      </c>
      <c r="I68" s="88"/>
    </row>
    <row r="69" spans="2:9" ht="18" x14ac:dyDescent="0.25">
      <c r="B69" s="70"/>
      <c r="C69" s="71">
        <v>3213</v>
      </c>
      <c r="D69" s="72"/>
      <c r="E69" s="9" t="s">
        <v>91</v>
      </c>
      <c r="F69" s="118"/>
      <c r="G69" s="88"/>
      <c r="H69" s="59">
        <v>210</v>
      </c>
      <c r="I69" s="88"/>
    </row>
    <row r="70" spans="2:9" ht="18" x14ac:dyDescent="0.25">
      <c r="B70" s="70"/>
      <c r="C70" s="71">
        <v>3221</v>
      </c>
      <c r="D70" s="72"/>
      <c r="E70" s="9" t="s">
        <v>94</v>
      </c>
      <c r="F70" s="118"/>
      <c r="G70" s="88"/>
      <c r="H70" s="59">
        <v>700.11</v>
      </c>
      <c r="I70" s="88"/>
    </row>
    <row r="71" spans="2:9" ht="18" x14ac:dyDescent="0.25">
      <c r="B71" s="70"/>
      <c r="C71" s="71">
        <v>3222</v>
      </c>
      <c r="D71" s="72"/>
      <c r="E71" s="9" t="s">
        <v>95</v>
      </c>
      <c r="F71" s="118"/>
      <c r="G71" s="88"/>
      <c r="H71" s="59">
        <v>115.58</v>
      </c>
      <c r="I71" s="88"/>
    </row>
    <row r="72" spans="2:9" ht="18" x14ac:dyDescent="0.25">
      <c r="B72" s="70"/>
      <c r="C72" s="71">
        <v>3224</v>
      </c>
      <c r="D72" s="72"/>
      <c r="E72" s="9" t="s">
        <v>97</v>
      </c>
      <c r="F72" s="118"/>
      <c r="G72" s="88"/>
      <c r="H72" s="59">
        <v>573.35</v>
      </c>
      <c r="I72" s="88"/>
    </row>
    <row r="73" spans="2:9" ht="18" x14ac:dyDescent="0.25">
      <c r="B73" s="70"/>
      <c r="C73" s="71">
        <v>3231</v>
      </c>
      <c r="D73" s="72"/>
      <c r="E73" s="9" t="s">
        <v>101</v>
      </c>
      <c r="F73" s="118"/>
      <c r="G73" s="88"/>
      <c r="H73" s="59">
        <v>15.09</v>
      </c>
      <c r="I73" s="88"/>
    </row>
    <row r="74" spans="2:9" ht="18" x14ac:dyDescent="0.25">
      <c r="B74" s="70"/>
      <c r="C74" s="71">
        <v>3232</v>
      </c>
      <c r="D74" s="72"/>
      <c r="E74" s="9" t="s">
        <v>102</v>
      </c>
      <c r="F74" s="118"/>
      <c r="G74" s="88"/>
      <c r="H74" s="59">
        <v>1132.29</v>
      </c>
      <c r="I74" s="88"/>
    </row>
    <row r="75" spans="2:9" ht="18" x14ac:dyDescent="0.25">
      <c r="B75" s="70"/>
      <c r="C75" s="71">
        <v>3234</v>
      </c>
      <c r="D75" s="72"/>
      <c r="E75" s="9" t="s">
        <v>104</v>
      </c>
      <c r="F75" s="118"/>
      <c r="G75" s="88"/>
      <c r="H75" s="59">
        <v>200</v>
      </c>
      <c r="I75" s="88"/>
    </row>
    <row r="76" spans="2:9" ht="18" x14ac:dyDescent="0.25">
      <c r="B76" s="70"/>
      <c r="C76" s="71">
        <v>3235</v>
      </c>
      <c r="D76" s="72"/>
      <c r="E76" s="9" t="s">
        <v>105</v>
      </c>
      <c r="F76" s="118"/>
      <c r="G76" s="88"/>
      <c r="H76" s="59">
        <v>100.55</v>
      </c>
      <c r="I76" s="88"/>
    </row>
    <row r="77" spans="2:9" ht="18" x14ac:dyDescent="0.25">
      <c r="B77" s="70"/>
      <c r="C77" s="71">
        <v>3237</v>
      </c>
      <c r="D77" s="72"/>
      <c r="E77" s="9" t="s">
        <v>107</v>
      </c>
      <c r="F77" s="118"/>
      <c r="G77" s="88"/>
      <c r="H77" s="59">
        <v>10045.93</v>
      </c>
      <c r="I77" s="88"/>
    </row>
    <row r="78" spans="2:9" ht="18" x14ac:dyDescent="0.25">
      <c r="B78" s="70"/>
      <c r="C78" s="71">
        <v>3299</v>
      </c>
      <c r="D78" s="72"/>
      <c r="E78" s="9" t="s">
        <v>111</v>
      </c>
      <c r="F78" s="118"/>
      <c r="G78" s="88"/>
      <c r="H78" s="59">
        <v>72.77</v>
      </c>
      <c r="I78" s="88"/>
    </row>
    <row r="79" spans="2:9" ht="18" x14ac:dyDescent="0.25">
      <c r="B79" s="70"/>
      <c r="C79" s="71"/>
      <c r="D79" s="72"/>
      <c r="E79" s="86"/>
      <c r="F79" s="118"/>
      <c r="G79" s="88"/>
      <c r="H79" s="59"/>
      <c r="I79" s="88"/>
    </row>
    <row r="80" spans="2:9" ht="18" x14ac:dyDescent="0.25">
      <c r="B80" s="60">
        <v>34</v>
      </c>
      <c r="C80" s="61"/>
      <c r="D80" s="62"/>
      <c r="E80" s="52" t="s">
        <v>118</v>
      </c>
      <c r="F80" s="118">
        <v>382</v>
      </c>
      <c r="G80" s="88">
        <v>0</v>
      </c>
      <c r="H80" s="59">
        <v>30.92</v>
      </c>
      <c r="I80" s="88">
        <f t="shared" si="1"/>
        <v>8.0942408376963364</v>
      </c>
    </row>
    <row r="81" spans="2:9" ht="18" x14ac:dyDescent="0.25">
      <c r="B81" s="70"/>
      <c r="C81" s="71">
        <v>3431</v>
      </c>
      <c r="D81" s="72"/>
      <c r="E81" s="9" t="s">
        <v>120</v>
      </c>
      <c r="F81" s="118"/>
      <c r="G81" s="88"/>
      <c r="H81" s="59">
        <v>15.95</v>
      </c>
      <c r="I81" s="88"/>
    </row>
    <row r="82" spans="2:9" ht="18" x14ac:dyDescent="0.25">
      <c r="B82" s="70"/>
      <c r="C82" s="71">
        <v>3433</v>
      </c>
      <c r="D82" s="72"/>
      <c r="E82" s="74" t="s">
        <v>121</v>
      </c>
      <c r="F82" s="118"/>
      <c r="G82" s="88"/>
      <c r="H82" s="59">
        <v>14.97</v>
      </c>
      <c r="I82" s="88"/>
    </row>
    <row r="83" spans="2:9" ht="18" x14ac:dyDescent="0.25">
      <c r="B83" s="70"/>
      <c r="C83" s="71"/>
      <c r="D83" s="72"/>
      <c r="E83" s="74"/>
      <c r="F83" s="118"/>
      <c r="G83" s="88"/>
      <c r="H83" s="59"/>
      <c r="I83" s="88"/>
    </row>
    <row r="84" spans="2:9" ht="18" x14ac:dyDescent="0.25">
      <c r="B84" s="60">
        <v>42</v>
      </c>
      <c r="C84" s="61"/>
      <c r="D84" s="62"/>
      <c r="E84" s="52" t="s">
        <v>125</v>
      </c>
      <c r="F84" s="118">
        <v>25</v>
      </c>
      <c r="G84" s="88">
        <v>0</v>
      </c>
      <c r="H84" s="59">
        <v>19.260000000000002</v>
      </c>
      <c r="I84" s="89">
        <f>SUM(H84/F84*100)</f>
        <v>77.040000000000006</v>
      </c>
    </row>
    <row r="85" spans="2:9" ht="18" x14ac:dyDescent="0.25">
      <c r="B85" s="70"/>
      <c r="C85" s="71">
        <v>4221</v>
      </c>
      <c r="D85" s="72"/>
      <c r="E85" s="74" t="s">
        <v>127</v>
      </c>
      <c r="F85" s="118"/>
      <c r="G85" s="88"/>
      <c r="H85" s="59">
        <v>19.260000000000002</v>
      </c>
      <c r="I85" s="89"/>
    </row>
    <row r="86" spans="2:9" ht="18" x14ac:dyDescent="0.25">
      <c r="B86" s="70"/>
      <c r="C86" s="71"/>
      <c r="D86" s="72"/>
      <c r="E86" s="74"/>
      <c r="F86" s="119"/>
      <c r="G86" s="85"/>
      <c r="H86" s="63"/>
      <c r="I86" s="89"/>
    </row>
    <row r="87" spans="2:9" ht="18" x14ac:dyDescent="0.25">
      <c r="B87" s="60"/>
      <c r="C87" s="61"/>
      <c r="D87" s="62"/>
      <c r="E87" s="64"/>
      <c r="F87" s="114"/>
      <c r="G87" s="65"/>
      <c r="H87" s="58"/>
      <c r="I87" s="88"/>
    </row>
    <row r="88" spans="2:9" ht="18" customHeight="1" x14ac:dyDescent="0.25">
      <c r="B88" s="194" t="s">
        <v>154</v>
      </c>
      <c r="C88" s="195"/>
      <c r="D88" s="196"/>
      <c r="E88" s="56" t="s">
        <v>155</v>
      </c>
      <c r="F88" s="120">
        <v>7588</v>
      </c>
      <c r="G88" s="89">
        <v>0</v>
      </c>
      <c r="H88" s="66">
        <v>5898.61</v>
      </c>
      <c r="I88" s="89">
        <f>SUM(H88/F88*100)</f>
        <v>77.736030574591453</v>
      </c>
    </row>
    <row r="89" spans="2:9" ht="18" x14ac:dyDescent="0.25">
      <c r="B89" s="177">
        <v>31</v>
      </c>
      <c r="C89" s="178"/>
      <c r="D89" s="179"/>
      <c r="E89" s="52" t="s">
        <v>4</v>
      </c>
      <c r="F89" s="121">
        <v>7406</v>
      </c>
      <c r="G89" s="88">
        <v>0</v>
      </c>
      <c r="H89" s="59">
        <v>5756.71</v>
      </c>
      <c r="I89" s="88">
        <f t="shared" ref="I89:I93" si="2">SUM(H89/F89*100)</f>
        <v>77.730353767215774</v>
      </c>
    </row>
    <row r="90" spans="2:9" ht="18" x14ac:dyDescent="0.25">
      <c r="B90" s="70"/>
      <c r="C90" s="71">
        <v>3111</v>
      </c>
      <c r="D90" s="72"/>
      <c r="E90" s="8" t="s">
        <v>26</v>
      </c>
      <c r="F90" s="121"/>
      <c r="G90" s="88"/>
      <c r="H90" s="59">
        <v>4941.3900000000003</v>
      </c>
      <c r="I90" s="88"/>
    </row>
    <row r="91" spans="2:9" ht="18" x14ac:dyDescent="0.25">
      <c r="B91" s="70"/>
      <c r="C91" s="71">
        <v>3132</v>
      </c>
      <c r="D91" s="72"/>
      <c r="E91" s="8" t="s">
        <v>89</v>
      </c>
      <c r="F91" s="121"/>
      <c r="G91" s="88"/>
      <c r="H91" s="59">
        <v>815.32</v>
      </c>
      <c r="I91" s="88"/>
    </row>
    <row r="92" spans="2:9" ht="18" x14ac:dyDescent="0.25">
      <c r="B92" s="70"/>
      <c r="C92" s="71"/>
      <c r="D92" s="72"/>
      <c r="E92" s="87"/>
      <c r="F92" s="121"/>
      <c r="G92" s="88"/>
      <c r="H92" s="59"/>
      <c r="I92" s="88"/>
    </row>
    <row r="93" spans="2:9" ht="18" x14ac:dyDescent="0.25">
      <c r="B93" s="177">
        <v>32</v>
      </c>
      <c r="C93" s="178"/>
      <c r="D93" s="179"/>
      <c r="E93" s="52" t="s">
        <v>12</v>
      </c>
      <c r="F93" s="121">
        <v>182</v>
      </c>
      <c r="G93" s="88">
        <v>0</v>
      </c>
      <c r="H93" s="59">
        <v>141.9</v>
      </c>
      <c r="I93" s="88">
        <f t="shared" si="2"/>
        <v>77.967032967032964</v>
      </c>
    </row>
    <row r="94" spans="2:9" ht="18" x14ac:dyDescent="0.25">
      <c r="B94" s="70"/>
      <c r="C94" s="71">
        <v>3212</v>
      </c>
      <c r="D94" s="72"/>
      <c r="E94" s="9" t="s">
        <v>90</v>
      </c>
      <c r="F94" s="121"/>
      <c r="G94" s="88"/>
      <c r="H94" s="59">
        <v>141.9</v>
      </c>
      <c r="I94" s="88"/>
    </row>
    <row r="95" spans="2:9" ht="18" x14ac:dyDescent="0.25">
      <c r="B95" s="70"/>
      <c r="C95" s="71"/>
      <c r="D95" s="72"/>
      <c r="E95" s="74"/>
      <c r="F95" s="121"/>
      <c r="G95" s="88"/>
      <c r="H95" s="59"/>
      <c r="I95" s="88"/>
    </row>
    <row r="96" spans="2:9" ht="18.75" customHeight="1" x14ac:dyDescent="0.3">
      <c r="B96" s="194" t="s">
        <v>156</v>
      </c>
      <c r="C96" s="195"/>
      <c r="D96" s="196"/>
      <c r="E96" s="56" t="s">
        <v>157</v>
      </c>
      <c r="F96" s="122">
        <v>12500</v>
      </c>
      <c r="G96" s="89">
        <v>0</v>
      </c>
      <c r="H96" s="66">
        <v>12500</v>
      </c>
      <c r="I96" s="89">
        <f t="shared" ref="I96:I100" si="3">SUM(H96/F96*100)</f>
        <v>100</v>
      </c>
    </row>
    <row r="97" spans="2:9" ht="18" x14ac:dyDescent="0.25">
      <c r="B97" s="177">
        <v>31</v>
      </c>
      <c r="C97" s="178"/>
      <c r="D97" s="179"/>
      <c r="E97" s="52" t="s">
        <v>4</v>
      </c>
      <c r="F97" s="118">
        <v>10500</v>
      </c>
      <c r="G97" s="88">
        <v>0</v>
      </c>
      <c r="H97" s="59">
        <v>10500</v>
      </c>
      <c r="I97" s="88">
        <f t="shared" si="3"/>
        <v>100</v>
      </c>
    </row>
    <row r="98" spans="2:9" ht="18" x14ac:dyDescent="0.25">
      <c r="B98" s="70"/>
      <c r="C98" s="71">
        <v>3121</v>
      </c>
      <c r="D98" s="72"/>
      <c r="E98" s="8" t="s">
        <v>87</v>
      </c>
      <c r="F98" s="118"/>
      <c r="G98" s="88"/>
      <c r="H98" s="59">
        <v>10500</v>
      </c>
      <c r="I98" s="88"/>
    </row>
    <row r="99" spans="2:9" ht="18" x14ac:dyDescent="0.25">
      <c r="B99" s="70"/>
      <c r="C99" s="71"/>
      <c r="D99" s="72"/>
      <c r="E99" s="74"/>
      <c r="F99" s="118"/>
      <c r="G99" s="88"/>
      <c r="H99" s="59"/>
      <c r="I99" s="88"/>
    </row>
    <row r="100" spans="2:9" ht="18" x14ac:dyDescent="0.25">
      <c r="B100" s="177">
        <v>32</v>
      </c>
      <c r="C100" s="178"/>
      <c r="D100" s="179"/>
      <c r="E100" s="52" t="s">
        <v>12</v>
      </c>
      <c r="F100" s="118">
        <v>2000</v>
      </c>
      <c r="G100" s="88">
        <v>0</v>
      </c>
      <c r="H100" s="59">
        <v>2000</v>
      </c>
      <c r="I100" s="88">
        <f t="shared" si="3"/>
        <v>100</v>
      </c>
    </row>
    <row r="101" spans="2:9" ht="18" x14ac:dyDescent="0.25">
      <c r="B101" s="70"/>
      <c r="C101" s="71">
        <v>3227</v>
      </c>
      <c r="D101" s="72"/>
      <c r="E101" s="9" t="s">
        <v>166</v>
      </c>
      <c r="F101" s="118"/>
      <c r="G101" s="88"/>
      <c r="H101" s="59">
        <v>2000</v>
      </c>
      <c r="I101" s="88"/>
    </row>
    <row r="102" spans="2:9" ht="18" x14ac:dyDescent="0.25">
      <c r="B102" s="70"/>
      <c r="C102" s="71"/>
      <c r="D102" s="72"/>
      <c r="E102" s="74"/>
      <c r="F102" s="118"/>
      <c r="G102" s="88"/>
      <c r="H102" s="59"/>
      <c r="I102" s="88"/>
    </row>
    <row r="103" spans="2:9" ht="18" x14ac:dyDescent="0.25">
      <c r="B103" s="60"/>
      <c r="C103" s="61"/>
      <c r="D103" s="62"/>
      <c r="E103" s="52"/>
      <c r="F103" s="115"/>
      <c r="G103" s="65"/>
      <c r="H103" s="58"/>
      <c r="I103" s="88"/>
    </row>
    <row r="104" spans="2:9" ht="18" customHeight="1" x14ac:dyDescent="0.25">
      <c r="B104" s="188">
        <v>18120</v>
      </c>
      <c r="C104" s="189"/>
      <c r="D104" s="190"/>
      <c r="E104" s="102" t="s">
        <v>158</v>
      </c>
      <c r="F104" s="112">
        <f>SUM(F105+F172)</f>
        <v>310186</v>
      </c>
      <c r="G104" s="112">
        <v>0</v>
      </c>
      <c r="H104" s="103">
        <f>SUM(H105+H172)</f>
        <v>211000.95999999999</v>
      </c>
      <c r="I104" s="111">
        <f t="shared" ref="I104:I107" si="4">SUM(H104/F104*100)</f>
        <v>68.024011399611837</v>
      </c>
    </row>
    <row r="105" spans="2:9" ht="18" customHeight="1" x14ac:dyDescent="0.25">
      <c r="B105" s="200" t="s">
        <v>159</v>
      </c>
      <c r="C105" s="201"/>
      <c r="D105" s="202"/>
      <c r="E105" s="99" t="s">
        <v>160</v>
      </c>
      <c r="F105" s="123">
        <f>SUM(F106+F132+F150+F160)</f>
        <v>302203</v>
      </c>
      <c r="G105" s="128">
        <v>0</v>
      </c>
      <c r="H105" s="104">
        <f>SUM(H106+H132+H150+H160)</f>
        <v>210011.06</v>
      </c>
      <c r="I105" s="105">
        <f t="shared" si="4"/>
        <v>69.493373659427604</v>
      </c>
    </row>
    <row r="106" spans="2:9" ht="18.75" customHeight="1" x14ac:dyDescent="0.25">
      <c r="B106" s="194" t="s">
        <v>149</v>
      </c>
      <c r="C106" s="195"/>
      <c r="D106" s="196"/>
      <c r="E106" s="56" t="s">
        <v>150</v>
      </c>
      <c r="F106" s="124">
        <f>SUM(F107+F126)</f>
        <v>177006</v>
      </c>
      <c r="G106" s="129">
        <f>SUM(G107+G126)</f>
        <v>0</v>
      </c>
      <c r="H106" s="66">
        <f>SUM(H107+H126)</f>
        <v>100147.98</v>
      </c>
      <c r="I106" s="88">
        <f t="shared" si="4"/>
        <v>56.578861733500553</v>
      </c>
    </row>
    <row r="107" spans="2:9" ht="18" x14ac:dyDescent="0.25">
      <c r="B107" s="177">
        <v>32</v>
      </c>
      <c r="C107" s="178"/>
      <c r="D107" s="179"/>
      <c r="E107" s="52" t="s">
        <v>12</v>
      </c>
      <c r="F107" s="114">
        <v>77977</v>
      </c>
      <c r="G107" s="129">
        <v>0</v>
      </c>
      <c r="H107" s="66">
        <v>76168.87</v>
      </c>
      <c r="I107" s="88">
        <f t="shared" si="4"/>
        <v>97.681200866922296</v>
      </c>
    </row>
    <row r="108" spans="2:9" ht="18" x14ac:dyDescent="0.25">
      <c r="B108" s="70"/>
      <c r="C108" s="71">
        <v>3211</v>
      </c>
      <c r="D108" s="72"/>
      <c r="E108" s="36" t="s">
        <v>28</v>
      </c>
      <c r="F108" s="115"/>
      <c r="G108" s="65"/>
      <c r="H108" s="59">
        <v>731</v>
      </c>
      <c r="I108" s="88"/>
    </row>
    <row r="109" spans="2:9" ht="18" x14ac:dyDescent="0.25">
      <c r="B109" s="70"/>
      <c r="C109" s="71">
        <v>3221</v>
      </c>
      <c r="D109" s="72"/>
      <c r="E109" s="9" t="s">
        <v>94</v>
      </c>
      <c r="F109" s="115"/>
      <c r="G109" s="65"/>
      <c r="H109" s="59">
        <v>15607.19</v>
      </c>
      <c r="I109" s="88"/>
    </row>
    <row r="110" spans="2:9" ht="18" x14ac:dyDescent="0.25">
      <c r="B110" s="70"/>
      <c r="C110" s="71">
        <v>3222</v>
      </c>
      <c r="D110" s="72"/>
      <c r="E110" s="9" t="s">
        <v>95</v>
      </c>
      <c r="F110" s="115"/>
      <c r="G110" s="65"/>
      <c r="H110" s="59">
        <v>3534.8</v>
      </c>
      <c r="I110" s="88"/>
    </row>
    <row r="111" spans="2:9" ht="18" x14ac:dyDescent="0.25">
      <c r="B111" s="70"/>
      <c r="C111" s="71">
        <v>3224</v>
      </c>
      <c r="D111" s="72"/>
      <c r="E111" s="9" t="s">
        <v>97</v>
      </c>
      <c r="F111" s="115"/>
      <c r="G111" s="65"/>
      <c r="H111" s="59">
        <v>200</v>
      </c>
      <c r="I111" s="88"/>
    </row>
    <row r="112" spans="2:9" ht="18" x14ac:dyDescent="0.25">
      <c r="B112" s="70"/>
      <c r="C112" s="71">
        <v>3225</v>
      </c>
      <c r="D112" s="72"/>
      <c r="E112" s="9" t="s">
        <v>98</v>
      </c>
      <c r="F112" s="115"/>
      <c r="G112" s="65"/>
      <c r="H112" s="59">
        <v>328.88</v>
      </c>
      <c r="I112" s="88"/>
    </row>
    <row r="113" spans="2:12" ht="18" x14ac:dyDescent="0.25">
      <c r="B113" s="70"/>
      <c r="C113" s="71">
        <v>3231</v>
      </c>
      <c r="D113" s="72"/>
      <c r="E113" s="9" t="s">
        <v>101</v>
      </c>
      <c r="F113" s="115"/>
      <c r="G113" s="65"/>
      <c r="H113" s="59">
        <v>726.84</v>
      </c>
      <c r="I113" s="88"/>
      <c r="L113" s="77"/>
    </row>
    <row r="114" spans="2:12" ht="18" x14ac:dyDescent="0.25">
      <c r="B114" s="70"/>
      <c r="C114" s="71">
        <v>3233</v>
      </c>
      <c r="D114" s="72"/>
      <c r="E114" s="9" t="s">
        <v>103</v>
      </c>
      <c r="F114" s="115"/>
      <c r="G114" s="65"/>
      <c r="H114" s="59">
        <v>4299.97</v>
      </c>
      <c r="I114" s="88"/>
    </row>
    <row r="115" spans="2:12" ht="18" x14ac:dyDescent="0.25">
      <c r="B115" s="70"/>
      <c r="C115" s="71">
        <v>3234</v>
      </c>
      <c r="D115" s="72"/>
      <c r="E115" s="9" t="s">
        <v>104</v>
      </c>
      <c r="F115" s="115"/>
      <c r="G115" s="65"/>
      <c r="H115" s="59">
        <v>930</v>
      </c>
      <c r="I115" s="88"/>
    </row>
    <row r="116" spans="2:12" ht="18" x14ac:dyDescent="0.25">
      <c r="B116" s="70"/>
      <c r="C116" s="71">
        <v>3235</v>
      </c>
      <c r="D116" s="72"/>
      <c r="E116" s="9" t="s">
        <v>105</v>
      </c>
      <c r="F116" s="115"/>
      <c r="G116" s="65"/>
      <c r="H116" s="59">
        <v>858.06</v>
      </c>
      <c r="I116" s="88"/>
    </row>
    <row r="117" spans="2:12" ht="18" x14ac:dyDescent="0.25">
      <c r="B117" s="70"/>
      <c r="C117" s="71">
        <v>3237</v>
      </c>
      <c r="D117" s="72"/>
      <c r="E117" s="9" t="s">
        <v>107</v>
      </c>
      <c r="F117" s="115"/>
      <c r="G117" s="65"/>
      <c r="H117" s="59">
        <v>38627.54</v>
      </c>
      <c r="I117" s="88"/>
    </row>
    <row r="118" spans="2:12" ht="18" x14ac:dyDescent="0.25">
      <c r="B118" s="70"/>
      <c r="C118" s="71">
        <v>3239</v>
      </c>
      <c r="D118" s="72"/>
      <c r="E118" s="9" t="s">
        <v>109</v>
      </c>
      <c r="F118" s="115"/>
      <c r="G118" s="65"/>
      <c r="H118" s="59">
        <v>5435.87</v>
      </c>
      <c r="I118" s="88"/>
    </row>
    <row r="119" spans="2:12" ht="18" x14ac:dyDescent="0.25">
      <c r="B119" s="70"/>
      <c r="C119" s="71">
        <v>3241</v>
      </c>
      <c r="D119" s="72"/>
      <c r="E119" s="86" t="s">
        <v>110</v>
      </c>
      <c r="F119" s="115"/>
      <c r="G119" s="65"/>
      <c r="H119" s="59">
        <v>902.13</v>
      </c>
      <c r="I119" s="88"/>
    </row>
    <row r="120" spans="2:12" ht="18" x14ac:dyDescent="0.25">
      <c r="B120" s="70"/>
      <c r="C120" s="71">
        <v>3292</v>
      </c>
      <c r="D120" s="72"/>
      <c r="E120" s="9" t="s">
        <v>113</v>
      </c>
      <c r="F120" s="115"/>
      <c r="G120" s="65"/>
      <c r="H120" s="59">
        <v>423</v>
      </c>
      <c r="I120" s="88"/>
    </row>
    <row r="121" spans="2:12" ht="18" x14ac:dyDescent="0.25">
      <c r="B121" s="70"/>
      <c r="C121" s="71">
        <v>3293</v>
      </c>
      <c r="D121" s="72"/>
      <c r="E121" s="9" t="s">
        <v>114</v>
      </c>
      <c r="F121" s="115"/>
      <c r="G121" s="65"/>
      <c r="H121" s="59">
        <v>2356.52</v>
      </c>
      <c r="I121" s="88"/>
    </row>
    <row r="122" spans="2:12" ht="18" x14ac:dyDescent="0.25">
      <c r="B122" s="70"/>
      <c r="C122" s="71">
        <v>3294</v>
      </c>
      <c r="D122" s="72"/>
      <c r="E122" s="9" t="s">
        <v>115</v>
      </c>
      <c r="F122" s="115"/>
      <c r="G122" s="65"/>
      <c r="H122" s="59">
        <v>704.07</v>
      </c>
      <c r="I122" s="88"/>
    </row>
    <row r="123" spans="2:12" ht="18" x14ac:dyDescent="0.25">
      <c r="B123" s="70"/>
      <c r="C123" s="71">
        <v>3299</v>
      </c>
      <c r="D123" s="72"/>
      <c r="E123" s="9" t="s">
        <v>111</v>
      </c>
      <c r="F123" s="115"/>
      <c r="G123" s="65"/>
      <c r="H123" s="59">
        <v>503</v>
      </c>
      <c r="I123" s="88"/>
    </row>
    <row r="124" spans="2:12" ht="18" x14ac:dyDescent="0.25">
      <c r="B124" s="70"/>
      <c r="C124" s="71"/>
      <c r="D124" s="72"/>
      <c r="E124" s="74"/>
      <c r="F124" s="115"/>
      <c r="G124" s="65"/>
      <c r="H124" s="63"/>
      <c r="I124" s="88"/>
    </row>
    <row r="125" spans="2:12" ht="18" x14ac:dyDescent="0.25">
      <c r="B125" s="70"/>
      <c r="C125" s="71"/>
      <c r="D125" s="72"/>
      <c r="E125" s="74"/>
      <c r="F125" s="115"/>
      <c r="G125" s="65"/>
      <c r="H125" s="63"/>
      <c r="I125" s="88"/>
    </row>
    <row r="126" spans="2:12" ht="18" x14ac:dyDescent="0.25">
      <c r="B126" s="60">
        <v>42</v>
      </c>
      <c r="C126" s="61"/>
      <c r="D126" s="62"/>
      <c r="E126" s="52" t="s">
        <v>125</v>
      </c>
      <c r="F126" s="115">
        <v>99029</v>
      </c>
      <c r="G126" s="65">
        <v>0</v>
      </c>
      <c r="H126" s="59">
        <v>23979.11</v>
      </c>
      <c r="I126" s="88">
        <f t="shared" ref="I126" si="5">SUM(H126/F126*100)</f>
        <v>24.214230174999244</v>
      </c>
    </row>
    <row r="127" spans="2:12" ht="18" x14ac:dyDescent="0.25">
      <c r="B127" s="70"/>
      <c r="C127" s="71">
        <v>4221</v>
      </c>
      <c r="D127" s="72"/>
      <c r="E127" s="8" t="s">
        <v>127</v>
      </c>
      <c r="F127" s="115"/>
      <c r="G127" s="65"/>
      <c r="H127" s="59">
        <v>203.48</v>
      </c>
      <c r="I127" s="88"/>
    </row>
    <row r="128" spans="2:12" ht="18" x14ac:dyDescent="0.25">
      <c r="B128" s="70"/>
      <c r="C128" s="71">
        <v>4223</v>
      </c>
      <c r="D128" s="72"/>
      <c r="E128" s="8" t="s">
        <v>129</v>
      </c>
      <c r="F128" s="115"/>
      <c r="G128" s="65"/>
      <c r="H128" s="59">
        <v>13271.88</v>
      </c>
      <c r="I128" s="88"/>
    </row>
    <row r="129" spans="2:11" ht="18" x14ac:dyDescent="0.25">
      <c r="B129" s="70"/>
      <c r="C129" s="71">
        <v>4227</v>
      </c>
      <c r="D129" s="72"/>
      <c r="E129" s="8" t="s">
        <v>131</v>
      </c>
      <c r="F129" s="115"/>
      <c r="G129" s="65"/>
      <c r="H129" s="59">
        <v>4543.75</v>
      </c>
      <c r="I129" s="88"/>
    </row>
    <row r="130" spans="2:11" ht="18" x14ac:dyDescent="0.25">
      <c r="B130" s="60"/>
      <c r="C130" s="61">
        <v>4244</v>
      </c>
      <c r="D130" s="62"/>
      <c r="E130" s="52" t="s">
        <v>134</v>
      </c>
      <c r="F130" s="115"/>
      <c r="G130" s="65"/>
      <c r="H130" s="58">
        <v>5960</v>
      </c>
      <c r="I130" s="88"/>
    </row>
    <row r="131" spans="2:11" ht="18" x14ac:dyDescent="0.25">
      <c r="B131" s="70"/>
      <c r="C131" s="71"/>
      <c r="D131" s="72"/>
      <c r="E131" s="74"/>
      <c r="F131" s="115"/>
      <c r="G131" s="65"/>
      <c r="H131" s="58"/>
      <c r="I131" s="88"/>
      <c r="K131" s="77"/>
    </row>
    <row r="132" spans="2:11" ht="18.75" customHeight="1" x14ac:dyDescent="0.25">
      <c r="B132" s="194" t="s">
        <v>152</v>
      </c>
      <c r="C132" s="195"/>
      <c r="D132" s="196"/>
      <c r="E132" s="56" t="s">
        <v>153</v>
      </c>
      <c r="F132" s="124">
        <v>52668</v>
      </c>
      <c r="G132" s="129">
        <v>0</v>
      </c>
      <c r="H132" s="57">
        <v>45297.77</v>
      </c>
      <c r="I132" s="89">
        <f t="shared" ref="I132:I133" si="6">SUM(H132/F132*100)</f>
        <v>86.006246677299302</v>
      </c>
    </row>
    <row r="133" spans="2:11" ht="18" x14ac:dyDescent="0.25">
      <c r="B133" s="177">
        <v>32</v>
      </c>
      <c r="C133" s="178"/>
      <c r="D133" s="179"/>
      <c r="E133" s="52" t="s">
        <v>12</v>
      </c>
      <c r="F133" s="115">
        <v>52668</v>
      </c>
      <c r="G133" s="65">
        <v>0</v>
      </c>
      <c r="H133" s="58">
        <f>SUM(H134:H148)</f>
        <v>45297.770000000004</v>
      </c>
      <c r="I133" s="88">
        <f t="shared" si="6"/>
        <v>86.006246677299316</v>
      </c>
    </row>
    <row r="134" spans="2:11" ht="18" x14ac:dyDescent="0.25">
      <c r="B134" s="70"/>
      <c r="C134" s="71">
        <v>3211</v>
      </c>
      <c r="D134" s="72"/>
      <c r="E134" s="36" t="s">
        <v>28</v>
      </c>
      <c r="F134" s="115"/>
      <c r="G134" s="65"/>
      <c r="H134" s="58">
        <v>4054.39</v>
      </c>
      <c r="I134" s="65"/>
    </row>
    <row r="135" spans="2:11" ht="18" x14ac:dyDescent="0.25">
      <c r="B135" s="70"/>
      <c r="C135" s="71">
        <v>3221</v>
      </c>
      <c r="D135" s="72"/>
      <c r="E135" s="9" t="s">
        <v>94</v>
      </c>
      <c r="F135" s="115"/>
      <c r="G135" s="65"/>
      <c r="H135" s="58">
        <v>1763.21</v>
      </c>
      <c r="I135" s="65"/>
    </row>
    <row r="136" spans="2:11" ht="18" x14ac:dyDescent="0.25">
      <c r="B136" s="70"/>
      <c r="C136" s="71">
        <v>3222</v>
      </c>
      <c r="D136" s="72"/>
      <c r="E136" s="9" t="s">
        <v>95</v>
      </c>
      <c r="F136" s="115"/>
      <c r="G136" s="65"/>
      <c r="H136" s="58">
        <v>19305.240000000002</v>
      </c>
      <c r="I136" s="65"/>
    </row>
    <row r="137" spans="2:11" ht="18" x14ac:dyDescent="0.25">
      <c r="B137" s="70"/>
      <c r="C137" s="71">
        <v>3223</v>
      </c>
      <c r="D137" s="72"/>
      <c r="E137" s="9" t="s">
        <v>96</v>
      </c>
      <c r="F137" s="115"/>
      <c r="G137" s="65"/>
      <c r="H137" s="58">
        <v>0</v>
      </c>
      <c r="I137" s="65"/>
    </row>
    <row r="138" spans="2:11" ht="18" x14ac:dyDescent="0.25">
      <c r="B138" s="70"/>
      <c r="C138" s="71">
        <v>3224</v>
      </c>
      <c r="D138" s="72"/>
      <c r="E138" s="9" t="s">
        <v>97</v>
      </c>
      <c r="F138" s="115"/>
      <c r="G138" s="65"/>
      <c r="H138" s="58">
        <v>120</v>
      </c>
      <c r="I138" s="65"/>
    </row>
    <row r="139" spans="2:11" ht="18" x14ac:dyDescent="0.25">
      <c r="B139" s="70"/>
      <c r="C139" s="71">
        <v>3225</v>
      </c>
      <c r="D139" s="72"/>
      <c r="E139" s="9" t="s">
        <v>98</v>
      </c>
      <c r="F139" s="115"/>
      <c r="G139" s="65"/>
      <c r="H139" s="58">
        <v>221.09</v>
      </c>
      <c r="I139" s="65"/>
    </row>
    <row r="140" spans="2:11" ht="18" x14ac:dyDescent="0.25">
      <c r="B140" s="70"/>
      <c r="C140" s="71">
        <v>3231</v>
      </c>
      <c r="D140" s="72"/>
      <c r="E140" s="9" t="s">
        <v>101</v>
      </c>
      <c r="F140" s="115"/>
      <c r="G140" s="65"/>
      <c r="H140" s="58">
        <v>299.33999999999997</v>
      </c>
      <c r="I140" s="65"/>
    </row>
    <row r="141" spans="2:11" ht="18" x14ac:dyDescent="0.25">
      <c r="B141" s="70"/>
      <c r="C141" s="71">
        <v>3232</v>
      </c>
      <c r="D141" s="72"/>
      <c r="E141" s="9" t="s">
        <v>102</v>
      </c>
      <c r="F141" s="115"/>
      <c r="G141" s="65"/>
      <c r="H141" s="58">
        <v>5125</v>
      </c>
      <c r="I141" s="65"/>
    </row>
    <row r="142" spans="2:11" ht="18" x14ac:dyDescent="0.25">
      <c r="B142" s="70"/>
      <c r="C142" s="71">
        <v>3233</v>
      </c>
      <c r="D142" s="72"/>
      <c r="E142" s="9" t="s">
        <v>103</v>
      </c>
      <c r="F142" s="115"/>
      <c r="G142" s="65"/>
      <c r="H142" s="58">
        <v>4080.36</v>
      </c>
      <c r="I142" s="65"/>
    </row>
    <row r="143" spans="2:11" ht="18" x14ac:dyDescent="0.25">
      <c r="B143" s="70"/>
      <c r="C143" s="71">
        <v>3235</v>
      </c>
      <c r="D143" s="72"/>
      <c r="E143" s="9" t="s">
        <v>105</v>
      </c>
      <c r="F143" s="115"/>
      <c r="G143" s="65"/>
      <c r="H143" s="58">
        <v>0</v>
      </c>
      <c r="I143" s="65"/>
    </row>
    <row r="144" spans="2:11" ht="18" x14ac:dyDescent="0.25">
      <c r="B144" s="70"/>
      <c r="C144" s="71">
        <v>3237</v>
      </c>
      <c r="D144" s="72"/>
      <c r="E144" s="9" t="s">
        <v>107</v>
      </c>
      <c r="F144" s="115"/>
      <c r="G144" s="65"/>
      <c r="H144" s="58">
        <v>5159.63</v>
      </c>
      <c r="I144" s="65"/>
    </row>
    <row r="145" spans="2:9" ht="18" x14ac:dyDescent="0.25">
      <c r="B145" s="70"/>
      <c r="C145" s="71">
        <v>3239</v>
      </c>
      <c r="D145" s="72"/>
      <c r="E145" s="9" t="s">
        <v>109</v>
      </c>
      <c r="F145" s="115"/>
      <c r="G145" s="65"/>
      <c r="H145" s="58">
        <v>1397.11</v>
      </c>
      <c r="I145" s="65"/>
    </row>
    <row r="146" spans="2:9" ht="18" x14ac:dyDescent="0.25">
      <c r="B146" s="70"/>
      <c r="C146" s="71">
        <v>3292</v>
      </c>
      <c r="D146" s="72"/>
      <c r="E146" s="9" t="s">
        <v>113</v>
      </c>
      <c r="F146" s="115"/>
      <c r="G146" s="65"/>
      <c r="H146" s="58">
        <v>45</v>
      </c>
      <c r="I146" s="65"/>
    </row>
    <row r="147" spans="2:9" ht="18" x14ac:dyDescent="0.25">
      <c r="B147" s="70"/>
      <c r="C147" s="71">
        <v>3293</v>
      </c>
      <c r="D147" s="72"/>
      <c r="E147" s="9" t="s">
        <v>114</v>
      </c>
      <c r="F147" s="115"/>
      <c r="G147" s="65"/>
      <c r="H147" s="58">
        <v>3230.4</v>
      </c>
      <c r="I147" s="65"/>
    </row>
    <row r="148" spans="2:9" ht="18" x14ac:dyDescent="0.25">
      <c r="B148" s="70"/>
      <c r="C148" s="71">
        <v>3299</v>
      </c>
      <c r="D148" s="72"/>
      <c r="E148" s="9" t="s">
        <v>111</v>
      </c>
      <c r="F148" s="115"/>
      <c r="G148" s="65"/>
      <c r="H148" s="58">
        <v>497</v>
      </c>
      <c r="I148" s="65"/>
    </row>
    <row r="149" spans="2:9" ht="18" x14ac:dyDescent="0.25">
      <c r="B149" s="70"/>
      <c r="C149" s="71"/>
      <c r="D149" s="72"/>
      <c r="E149" s="74"/>
      <c r="F149" s="115"/>
      <c r="G149" s="65"/>
      <c r="H149" s="58"/>
      <c r="I149" s="65"/>
    </row>
    <row r="150" spans="2:9" ht="18.75" customHeight="1" x14ac:dyDescent="0.25">
      <c r="B150" s="194" t="s">
        <v>154</v>
      </c>
      <c r="C150" s="195"/>
      <c r="D150" s="196"/>
      <c r="E150" s="56" t="s">
        <v>161</v>
      </c>
      <c r="F150" s="124">
        <f>SUM(F151+F156)</f>
        <v>23892</v>
      </c>
      <c r="G150" s="129">
        <v>0</v>
      </c>
      <c r="H150" s="57">
        <f>SUM(H151+H156)</f>
        <v>15927.51</v>
      </c>
      <c r="I150" s="89">
        <f t="shared" ref="I150:I151" si="7">SUM(H150/F150*100)</f>
        <v>66.664615770969363</v>
      </c>
    </row>
    <row r="151" spans="2:9" ht="18" x14ac:dyDescent="0.25">
      <c r="B151" s="177">
        <v>32</v>
      </c>
      <c r="C151" s="178"/>
      <c r="D151" s="179"/>
      <c r="E151" s="52" t="s">
        <v>12</v>
      </c>
      <c r="F151" s="115">
        <v>15355</v>
      </c>
      <c r="G151" s="65">
        <v>0</v>
      </c>
      <c r="H151" s="58">
        <v>14027.51</v>
      </c>
      <c r="I151" s="89">
        <f t="shared" si="7"/>
        <v>91.354672745034193</v>
      </c>
    </row>
    <row r="152" spans="2:9" ht="18" x14ac:dyDescent="0.25">
      <c r="B152" s="70"/>
      <c r="C152" s="71">
        <v>3221</v>
      </c>
      <c r="D152" s="72"/>
      <c r="E152" s="9" t="s">
        <v>94</v>
      </c>
      <c r="F152" s="115"/>
      <c r="G152" s="65"/>
      <c r="H152" s="58">
        <v>4540.82</v>
      </c>
      <c r="I152" s="65"/>
    </row>
    <row r="153" spans="2:9" ht="18" x14ac:dyDescent="0.25">
      <c r="B153" s="70"/>
      <c r="C153" s="71">
        <v>3237</v>
      </c>
      <c r="D153" s="72"/>
      <c r="E153" s="9" t="s">
        <v>107</v>
      </c>
      <c r="F153" s="115"/>
      <c r="G153" s="65"/>
      <c r="H153" s="58">
        <v>6036.69</v>
      </c>
      <c r="I153" s="65"/>
    </row>
    <row r="154" spans="2:9" ht="18" x14ac:dyDescent="0.25">
      <c r="B154" s="70"/>
      <c r="C154" s="71">
        <v>3239</v>
      </c>
      <c r="D154" s="72"/>
      <c r="E154" s="9" t="s">
        <v>109</v>
      </c>
      <c r="F154" s="115"/>
      <c r="G154" s="65"/>
      <c r="H154" s="58">
        <v>3450</v>
      </c>
      <c r="I154" s="65"/>
    </row>
    <row r="155" spans="2:9" ht="18" x14ac:dyDescent="0.25">
      <c r="B155" s="60"/>
      <c r="C155" s="61"/>
      <c r="D155" s="62"/>
      <c r="E155" s="52"/>
      <c r="F155" s="115"/>
      <c r="G155" s="65"/>
      <c r="H155" s="58"/>
      <c r="I155" s="65"/>
    </row>
    <row r="156" spans="2:9" ht="18" x14ac:dyDescent="0.25">
      <c r="B156" s="60">
        <v>42</v>
      </c>
      <c r="C156" s="61"/>
      <c r="D156" s="62"/>
      <c r="E156" s="52" t="s">
        <v>125</v>
      </c>
      <c r="F156" s="115">
        <v>8537</v>
      </c>
      <c r="G156" s="65">
        <v>0</v>
      </c>
      <c r="H156" s="58">
        <v>1900</v>
      </c>
      <c r="I156" s="89">
        <f t="shared" ref="I156" si="8">SUM(H156/F156*100)</f>
        <v>22.256061848424505</v>
      </c>
    </row>
    <row r="157" spans="2:9" ht="18" x14ac:dyDescent="0.25">
      <c r="B157" s="60"/>
      <c r="C157" s="61">
        <v>4227</v>
      </c>
      <c r="D157" s="62"/>
      <c r="E157" s="8" t="s">
        <v>131</v>
      </c>
      <c r="F157" s="115"/>
      <c r="G157" s="65"/>
      <c r="H157" s="58">
        <v>1900</v>
      </c>
      <c r="I157" s="65"/>
    </row>
    <row r="158" spans="2:9" ht="18" x14ac:dyDescent="0.25">
      <c r="B158" s="70"/>
      <c r="C158" s="71">
        <v>4244</v>
      </c>
      <c r="D158" s="72"/>
      <c r="E158" s="74" t="s">
        <v>134</v>
      </c>
      <c r="F158" s="114"/>
      <c r="G158" s="130"/>
      <c r="H158" s="69">
        <v>0</v>
      </c>
      <c r="I158" s="65"/>
    </row>
    <row r="159" spans="2:9" ht="18" x14ac:dyDescent="0.25">
      <c r="B159" s="70"/>
      <c r="C159" s="71"/>
      <c r="D159" s="72"/>
      <c r="E159" s="74"/>
      <c r="F159" s="114"/>
      <c r="G159" s="65"/>
      <c r="H159" s="58"/>
      <c r="I159" s="65"/>
    </row>
    <row r="160" spans="2:9" ht="18.75" x14ac:dyDescent="0.3">
      <c r="B160" s="194" t="s">
        <v>156</v>
      </c>
      <c r="C160" s="195"/>
      <c r="D160" s="196"/>
      <c r="E160" s="73" t="s">
        <v>157</v>
      </c>
      <c r="F160" s="122">
        <v>48637</v>
      </c>
      <c r="G160" s="89">
        <v>0</v>
      </c>
      <c r="H160" s="66">
        <f>SUM(H161+H164)</f>
        <v>48637.8</v>
      </c>
      <c r="I160" s="89">
        <f t="shared" ref="I160:I164" si="9">SUM(H160/F160*100)</f>
        <v>100.00164483829184</v>
      </c>
    </row>
    <row r="161" spans="2:9" ht="18" x14ac:dyDescent="0.25">
      <c r="B161" s="177">
        <v>32</v>
      </c>
      <c r="C161" s="178"/>
      <c r="D161" s="179"/>
      <c r="E161" s="52" t="s">
        <v>12</v>
      </c>
      <c r="F161" s="115">
        <v>13637</v>
      </c>
      <c r="G161" s="65">
        <v>0</v>
      </c>
      <c r="H161" s="58">
        <v>13637.8</v>
      </c>
      <c r="I161" s="89">
        <f t="shared" si="9"/>
        <v>100.00586639290165</v>
      </c>
    </row>
    <row r="162" spans="2:9" ht="18" x14ac:dyDescent="0.25">
      <c r="B162" s="70"/>
      <c r="C162" s="71">
        <v>3222</v>
      </c>
      <c r="D162" s="72"/>
      <c r="E162" s="9" t="s">
        <v>95</v>
      </c>
      <c r="F162" s="115">
        <v>13637</v>
      </c>
      <c r="G162" s="130"/>
      <c r="H162" s="69">
        <v>13637.8</v>
      </c>
      <c r="I162" s="89">
        <f t="shared" si="9"/>
        <v>100.00586639290165</v>
      </c>
    </row>
    <row r="163" spans="2:9" ht="18" x14ac:dyDescent="0.25">
      <c r="B163" s="67"/>
      <c r="C163" s="68"/>
      <c r="D163" s="64"/>
      <c r="E163" s="64"/>
      <c r="F163" s="114"/>
      <c r="G163" s="130"/>
      <c r="H163" s="69"/>
      <c r="I163" s="65"/>
    </row>
    <row r="164" spans="2:9" ht="18" x14ac:dyDescent="0.25">
      <c r="B164" s="70">
        <v>42</v>
      </c>
      <c r="C164" s="71"/>
      <c r="D164" s="72"/>
      <c r="E164" s="74" t="s">
        <v>125</v>
      </c>
      <c r="F164" s="115">
        <v>35000</v>
      </c>
      <c r="G164" s="65">
        <v>0</v>
      </c>
      <c r="H164" s="58">
        <v>35000</v>
      </c>
      <c r="I164" s="89">
        <f t="shared" si="9"/>
        <v>100</v>
      </c>
    </row>
    <row r="165" spans="2:9" ht="18" x14ac:dyDescent="0.25">
      <c r="B165" s="70"/>
      <c r="C165" s="71">
        <v>4242</v>
      </c>
      <c r="D165" s="72"/>
      <c r="E165" s="8" t="s">
        <v>133</v>
      </c>
      <c r="F165" s="115"/>
      <c r="G165" s="65"/>
      <c r="H165" s="58">
        <v>5000</v>
      </c>
      <c r="I165" s="65"/>
    </row>
    <row r="166" spans="2:9" ht="18" x14ac:dyDescent="0.25">
      <c r="B166" s="70"/>
      <c r="C166" s="71">
        <v>4244</v>
      </c>
      <c r="D166" s="72"/>
      <c r="E166" s="74" t="s">
        <v>134</v>
      </c>
      <c r="F166" s="114"/>
      <c r="G166" s="130"/>
      <c r="H166" s="69">
        <v>30000</v>
      </c>
      <c r="I166" s="65"/>
    </row>
    <row r="167" spans="2:9" ht="18" x14ac:dyDescent="0.25">
      <c r="B167" s="67"/>
      <c r="C167" s="68"/>
      <c r="D167" s="64"/>
      <c r="E167" s="64"/>
      <c r="F167" s="114"/>
      <c r="G167" s="130"/>
      <c r="H167" s="69"/>
      <c r="I167" s="65"/>
    </row>
    <row r="168" spans="2:9" ht="18" x14ac:dyDescent="0.25">
      <c r="B168" s="67"/>
      <c r="C168" s="68"/>
      <c r="D168" s="64"/>
      <c r="E168" s="64"/>
      <c r="F168" s="114"/>
      <c r="G168" s="130"/>
      <c r="H168" s="69"/>
      <c r="I168" s="65"/>
    </row>
    <row r="169" spans="2:9" ht="18" x14ac:dyDescent="0.25">
      <c r="B169" s="67"/>
      <c r="C169" s="68"/>
      <c r="D169" s="64"/>
      <c r="E169" s="64"/>
      <c r="F169" s="114"/>
      <c r="G169" s="130"/>
      <c r="H169" s="69"/>
      <c r="I169" s="65"/>
    </row>
    <row r="170" spans="2:9" ht="18" x14ac:dyDescent="0.25">
      <c r="B170" s="67"/>
      <c r="C170" s="68"/>
      <c r="D170" s="64"/>
      <c r="E170" s="64"/>
      <c r="F170" s="114"/>
      <c r="G170" s="130"/>
      <c r="H170" s="69"/>
      <c r="I170" s="65"/>
    </row>
    <row r="171" spans="2:9" ht="18" x14ac:dyDescent="0.25">
      <c r="B171" s="67"/>
      <c r="C171" s="68"/>
      <c r="D171" s="64"/>
      <c r="E171" s="64"/>
      <c r="F171" s="114"/>
      <c r="G171" s="130"/>
      <c r="H171" s="69"/>
      <c r="I171" s="65"/>
    </row>
    <row r="172" spans="2:9" ht="18" customHeight="1" x14ac:dyDescent="0.25">
      <c r="B172" s="191" t="s">
        <v>167</v>
      </c>
      <c r="C172" s="192"/>
      <c r="D172" s="193"/>
      <c r="E172" s="99" t="s">
        <v>168</v>
      </c>
      <c r="F172" s="123">
        <f>SUM(F173)</f>
        <v>7983</v>
      </c>
      <c r="G172" s="128">
        <f>SUM(G173+G179)</f>
        <v>0</v>
      </c>
      <c r="H172" s="100">
        <f>SUM(H173)</f>
        <v>989.9</v>
      </c>
      <c r="I172" s="101">
        <f t="shared" ref="I172:I174" si="10">SUM(H172/F172*100)</f>
        <v>12.400100212952523</v>
      </c>
    </row>
    <row r="173" spans="2:9" ht="18" customHeight="1" x14ac:dyDescent="0.25">
      <c r="B173" s="194" t="s">
        <v>154</v>
      </c>
      <c r="C173" s="195"/>
      <c r="D173" s="196"/>
      <c r="E173" s="56" t="s">
        <v>150</v>
      </c>
      <c r="F173" s="114">
        <f>SUM(F174)</f>
        <v>7983</v>
      </c>
      <c r="G173" s="65">
        <v>0</v>
      </c>
      <c r="H173" s="58">
        <f>SUM(H174)</f>
        <v>989.9</v>
      </c>
      <c r="I173" s="89">
        <f t="shared" si="10"/>
        <v>12.400100212952523</v>
      </c>
    </row>
    <row r="174" spans="2:9" ht="18" x14ac:dyDescent="0.25">
      <c r="B174" s="177">
        <v>32</v>
      </c>
      <c r="C174" s="178"/>
      <c r="D174" s="179"/>
      <c r="E174" s="52" t="s">
        <v>12</v>
      </c>
      <c r="F174" s="115">
        <v>7983</v>
      </c>
      <c r="G174" s="65">
        <v>0</v>
      </c>
      <c r="H174" s="58">
        <v>989.9</v>
      </c>
      <c r="I174" s="89">
        <f t="shared" si="10"/>
        <v>12.400100212952523</v>
      </c>
    </row>
    <row r="175" spans="2:9" ht="18" x14ac:dyDescent="0.25">
      <c r="B175" s="70"/>
      <c r="C175" s="71">
        <v>3237</v>
      </c>
      <c r="D175" s="72"/>
      <c r="E175" s="9" t="s">
        <v>107</v>
      </c>
      <c r="F175" s="115"/>
      <c r="G175" s="58"/>
      <c r="H175" s="58">
        <v>0</v>
      </c>
      <c r="I175" s="65"/>
    </row>
    <row r="176" spans="2:9" ht="18" x14ac:dyDescent="0.25">
      <c r="B176" s="70"/>
      <c r="C176" s="71">
        <v>3293</v>
      </c>
      <c r="D176" s="72"/>
      <c r="E176" s="74" t="s">
        <v>114</v>
      </c>
      <c r="F176" s="115"/>
      <c r="G176" s="58"/>
      <c r="H176" s="58">
        <v>989.9</v>
      </c>
      <c r="I176" s="65"/>
    </row>
    <row r="177" spans="2:9" ht="18" x14ac:dyDescent="0.25">
      <c r="B177" s="70"/>
      <c r="C177" s="71"/>
      <c r="D177" s="72"/>
      <c r="E177" s="74"/>
      <c r="F177" s="84"/>
      <c r="G177" s="58"/>
      <c r="H177" s="58"/>
      <c r="I177" s="65"/>
    </row>
    <row r="178" spans="2:9" ht="18" x14ac:dyDescent="0.25">
      <c r="B178" s="60"/>
      <c r="C178" s="61"/>
      <c r="D178" s="62"/>
      <c r="E178" s="52"/>
      <c r="F178" s="84"/>
      <c r="G178" s="58"/>
      <c r="H178" s="58"/>
      <c r="I178" s="65"/>
    </row>
    <row r="179" spans="2:9" ht="18" x14ac:dyDescent="0.25">
      <c r="B179" s="203" t="s">
        <v>185</v>
      </c>
      <c r="C179" s="204"/>
      <c r="D179" s="204"/>
      <c r="E179" s="205"/>
      <c r="F179" s="132">
        <f>SUM(F104+F15)</f>
        <v>2230930</v>
      </c>
      <c r="G179" s="131">
        <v>0</v>
      </c>
      <c r="H179" s="133">
        <f>SUM(H104+H15)</f>
        <v>2073007.9400000002</v>
      </c>
      <c r="I179" s="134"/>
    </row>
  </sheetData>
  <mergeCells count="35">
    <mergeCell ref="B174:D174"/>
    <mergeCell ref="B179:E179"/>
    <mergeCell ref="B161:D161"/>
    <mergeCell ref="B172:D172"/>
    <mergeCell ref="B173:D173"/>
    <mergeCell ref="B150:D150"/>
    <mergeCell ref="B151:D151"/>
    <mergeCell ref="B160:D160"/>
    <mergeCell ref="B107:D107"/>
    <mergeCell ref="B132:D132"/>
    <mergeCell ref="B133:D133"/>
    <mergeCell ref="B97:D97"/>
    <mergeCell ref="B100:D100"/>
    <mergeCell ref="B104:D104"/>
    <mergeCell ref="B105:D105"/>
    <mergeCell ref="B106:D106"/>
    <mergeCell ref="B89:D89"/>
    <mergeCell ref="B93:D93"/>
    <mergeCell ref="B96:D96"/>
    <mergeCell ref="B62:D62"/>
    <mergeCell ref="B63:D63"/>
    <mergeCell ref="B64:D64"/>
    <mergeCell ref="B67:D67"/>
    <mergeCell ref="B88:D88"/>
    <mergeCell ref="B23:D23"/>
    <mergeCell ref="B2:I2"/>
    <mergeCell ref="B4:I4"/>
    <mergeCell ref="B6:E6"/>
    <mergeCell ref="B7:E7"/>
    <mergeCell ref="B8:D8"/>
    <mergeCell ref="B10:D10"/>
    <mergeCell ref="B15:D15"/>
    <mergeCell ref="B16:D16"/>
    <mergeCell ref="B17:D17"/>
    <mergeCell ref="B18:D18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Almina</cp:lastModifiedBy>
  <cp:lastPrinted>2024-03-26T18:38:58Z</cp:lastPrinted>
  <dcterms:created xsi:type="dcterms:W3CDTF">2022-08-12T12:51:27Z</dcterms:created>
  <dcterms:modified xsi:type="dcterms:W3CDTF">2024-03-27T13:53:13Z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